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rutos\Documents\2019\DATOS ABIERTOS\"/>
    </mc:Choice>
  </mc:AlternateContent>
  <bookViews>
    <workbookView xWindow="0" yWindow="0" windowWidth="28800" windowHeight="12720"/>
  </bookViews>
  <sheets>
    <sheet name="Inversion" sheetId="1" r:id="rId1"/>
  </sheets>
  <externalReferences>
    <externalReference r:id="rId2"/>
  </externalReferences>
  <calcPr calcId="162913"/>
</workbook>
</file>

<file path=xl/calcChain.xml><?xml version="1.0" encoding="utf-8"?>
<calcChain xmlns="http://schemas.openxmlformats.org/spreadsheetml/2006/main">
  <c r="P387" i="1" l="1"/>
  <c r="O387" i="1"/>
  <c r="P386" i="1"/>
  <c r="O386" i="1"/>
  <c r="P385" i="1"/>
  <c r="O385" i="1"/>
  <c r="P384" i="1"/>
  <c r="O384" i="1"/>
  <c r="P367" i="1"/>
  <c r="O367" i="1"/>
  <c r="P368" i="1"/>
  <c r="O368" i="1"/>
  <c r="P379" i="1"/>
  <c r="O379" i="1"/>
  <c r="P372" i="1"/>
  <c r="O372" i="1"/>
  <c r="P371" i="1"/>
  <c r="O371" i="1"/>
  <c r="P366" i="1"/>
  <c r="O366" i="1"/>
  <c r="P365" i="1"/>
  <c r="O365" i="1"/>
  <c r="P413" i="1"/>
  <c r="O413" i="1"/>
  <c r="P412" i="1"/>
  <c r="O412" i="1"/>
  <c r="P417" i="1"/>
  <c r="O417" i="1"/>
  <c r="P416" i="1"/>
  <c r="O416" i="1"/>
  <c r="P415" i="1"/>
  <c r="P414" i="1"/>
  <c r="P411" i="1"/>
  <c r="P410" i="1"/>
  <c r="P409" i="1"/>
  <c r="P408" i="1"/>
  <c r="P407" i="1"/>
  <c r="P406" i="1"/>
  <c r="P405" i="1"/>
  <c r="P404" i="1"/>
  <c r="P403" i="1"/>
  <c r="P402" i="1"/>
  <c r="P401" i="1"/>
  <c r="P400" i="1"/>
  <c r="P399" i="1"/>
  <c r="P398" i="1"/>
  <c r="P397" i="1"/>
  <c r="P396" i="1"/>
  <c r="P395" i="1"/>
  <c r="P394" i="1"/>
  <c r="P393" i="1"/>
  <c r="P392" i="1"/>
  <c r="P391" i="1"/>
  <c r="P390" i="1"/>
  <c r="P389" i="1"/>
  <c r="P388" i="1"/>
  <c r="P383" i="1"/>
  <c r="P382" i="1"/>
  <c r="P381" i="1"/>
  <c r="P380" i="1"/>
  <c r="P378" i="1"/>
  <c r="P377" i="1"/>
  <c r="P376" i="1"/>
  <c r="P375" i="1"/>
  <c r="P374" i="1"/>
  <c r="P373" i="1"/>
  <c r="P370" i="1"/>
  <c r="P369" i="1"/>
  <c r="O415" i="1"/>
  <c r="O414" i="1"/>
  <c r="O411" i="1"/>
  <c r="O410" i="1"/>
  <c r="O409" i="1"/>
  <c r="O408" i="1"/>
  <c r="O407" i="1"/>
  <c r="O406" i="1"/>
  <c r="O405" i="1"/>
  <c r="O404" i="1"/>
  <c r="O403" i="1"/>
  <c r="O402" i="1"/>
  <c r="O401" i="1"/>
  <c r="O400" i="1"/>
  <c r="O399" i="1"/>
  <c r="O398" i="1"/>
  <c r="O397" i="1"/>
  <c r="O396" i="1"/>
  <c r="O395" i="1"/>
  <c r="O394" i="1"/>
  <c r="O393" i="1"/>
  <c r="O392" i="1"/>
  <c r="O391" i="1"/>
  <c r="O390" i="1"/>
  <c r="O389" i="1"/>
  <c r="O388" i="1"/>
  <c r="O383" i="1"/>
  <c r="O382" i="1"/>
  <c r="O381" i="1"/>
  <c r="O380" i="1"/>
  <c r="O378" i="1"/>
  <c r="O377" i="1"/>
  <c r="O376" i="1"/>
  <c r="O375" i="1"/>
  <c r="O374" i="1"/>
  <c r="O373" i="1"/>
  <c r="O370" i="1"/>
  <c r="O369" i="1"/>
  <c r="O74" i="1" l="1"/>
  <c r="K256" i="1" l="1"/>
  <c r="K255" i="1"/>
  <c r="K254" i="1"/>
  <c r="K253" i="1"/>
  <c r="K252" i="1"/>
  <c r="K251" i="1"/>
  <c r="O216" i="1"/>
  <c r="P216" i="1"/>
  <c r="K207" i="1"/>
  <c r="K202" i="1"/>
  <c r="K196" i="1"/>
  <c r="K139" i="1" l="1"/>
  <c r="K119" i="1"/>
  <c r="O94" i="1"/>
  <c r="O92" i="1"/>
  <c r="O93" i="1"/>
  <c r="K90" i="1"/>
  <c r="O363" i="1"/>
  <c r="P363" i="1"/>
  <c r="O364" i="1"/>
  <c r="P364" i="1"/>
  <c r="O362" i="1"/>
  <c r="P362" i="1"/>
  <c r="O358" i="1"/>
  <c r="P358" i="1"/>
  <c r="O359" i="1"/>
  <c r="P359" i="1"/>
  <c r="O360" i="1"/>
  <c r="P360" i="1"/>
  <c r="O361" i="1"/>
  <c r="P361" i="1"/>
  <c r="K43" i="1" l="1"/>
  <c r="P43" i="1" s="1"/>
  <c r="P357" i="1"/>
  <c r="P25" i="1"/>
  <c r="P26" i="1"/>
  <c r="P27" i="1"/>
  <c r="P28" i="1"/>
  <c r="P29" i="1"/>
  <c r="P30" i="1"/>
  <c r="P31" i="1"/>
  <c r="P32" i="1"/>
  <c r="P34" i="1"/>
  <c r="P35" i="1"/>
  <c r="P36" i="1"/>
  <c r="P37" i="1"/>
  <c r="P38" i="1"/>
  <c r="P39" i="1"/>
  <c r="P40" i="1"/>
  <c r="P42"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7"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O25" i="1"/>
  <c r="O26" i="1"/>
  <c r="O27" i="1"/>
  <c r="O28" i="1"/>
  <c r="O29" i="1"/>
  <c r="O30" i="1"/>
  <c r="O31" i="1"/>
  <c r="O32" i="1"/>
  <c r="O34" i="1"/>
  <c r="O35" i="1"/>
  <c r="O36" i="1"/>
  <c r="O37" i="1"/>
  <c r="O38" i="1"/>
  <c r="O39" i="1"/>
  <c r="O40"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5" i="1"/>
  <c r="O76" i="1"/>
  <c r="O77" i="1"/>
  <c r="O78" i="1"/>
  <c r="O79" i="1"/>
  <c r="O80" i="1"/>
  <c r="O81" i="1"/>
  <c r="O82" i="1"/>
  <c r="O83" i="1"/>
  <c r="O84" i="1"/>
  <c r="O85" i="1"/>
  <c r="O86" i="1"/>
  <c r="O87" i="1"/>
  <c r="O88" i="1"/>
  <c r="O89" i="1"/>
  <c r="O90" i="1"/>
  <c r="O91"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7"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24" i="1"/>
  <c r="P24" i="1"/>
  <c r="K41" i="1"/>
  <c r="P41" i="1" s="1"/>
  <c r="K33" i="1"/>
  <c r="P33" i="1" s="1"/>
  <c r="Y33" i="1"/>
  <c r="AG30" i="1"/>
  <c r="O41" i="1" l="1"/>
  <c r="O33" i="1"/>
  <c r="P22" i="1"/>
  <c r="P21" i="1"/>
  <c r="P20" i="1"/>
  <c r="P19" i="1"/>
  <c r="P17" i="1"/>
  <c r="P14" i="1"/>
  <c r="P9" i="1"/>
  <c r="P8" i="1"/>
  <c r="P7" i="1"/>
  <c r="P6" i="1"/>
  <c r="P5" i="1"/>
  <c r="P3" i="1"/>
  <c r="L296" i="1" l="1"/>
  <c r="K298" i="1"/>
  <c r="P298" i="1" l="1"/>
  <c r="O298" i="1"/>
  <c r="O296" i="1"/>
  <c r="P296" i="1"/>
</calcChain>
</file>

<file path=xl/sharedStrings.xml><?xml version="1.0" encoding="utf-8"?>
<sst xmlns="http://schemas.openxmlformats.org/spreadsheetml/2006/main" count="2448" uniqueCount="1444">
  <si>
    <t xml:space="preserve">II-18-2013-G.I. </t>
  </si>
  <si>
    <t xml:space="preserve">II-21-2013-G.I. </t>
  </si>
  <si>
    <t>AÑO</t>
  </si>
  <si>
    <t>CLAVE_PROYECTO</t>
  </si>
  <si>
    <t>PROCEDIMIENTO</t>
  </si>
  <si>
    <t>CONTRATO</t>
  </si>
  <si>
    <t>CONVENIO</t>
  </si>
  <si>
    <t>PROYECTO</t>
  </si>
  <si>
    <t>OBRA</t>
  </si>
  <si>
    <t>CONTRATISTA</t>
  </si>
  <si>
    <t>INICIO</t>
  </si>
  <si>
    <t>TERMINO</t>
  </si>
  <si>
    <t>MONTO_CONTRATO</t>
  </si>
  <si>
    <t>MONTO_CONVENIO</t>
  </si>
  <si>
    <t>REDUCCION_MONTO</t>
  </si>
  <si>
    <t>AJUSTE_COSTOS</t>
  </si>
  <si>
    <t>TOTAL</t>
  </si>
  <si>
    <t>EJERCIDO</t>
  </si>
  <si>
    <t>0509J3A0004</t>
  </si>
  <si>
    <t>S/N</t>
  </si>
  <si>
    <t>Reubicación de líneas de transmisión eléctrica en la Isla del Cayacal.</t>
  </si>
  <si>
    <t>Elaboración de proyecto y catálogo de conceptos para la modificación de aéreo a subterraneo de las LTS-73870 y 73890 en el interior de la Isla del Cayacal.</t>
  </si>
  <si>
    <t>Comisión Federal de Electricidad</t>
  </si>
  <si>
    <t>09178002-005-12</t>
  </si>
  <si>
    <t>I-31-2012-G.I.</t>
  </si>
  <si>
    <t>II-28-2012-G.I.</t>
  </si>
  <si>
    <t>Reubicación de acueducto de CFE</t>
  </si>
  <si>
    <t>Crice Construcciones</t>
  </si>
  <si>
    <t>API-LI-GI-06-12-20</t>
  </si>
  <si>
    <t>I-41-2012-G.I.</t>
  </si>
  <si>
    <t>Residencia de supervisión para reubicación de acueducto de CFE.</t>
  </si>
  <si>
    <t>Juan Carlos Vazquez Santa Cruz</t>
  </si>
  <si>
    <t>API-LI-GI-08-12-28</t>
  </si>
  <si>
    <t>I-63-2012-G.I.</t>
  </si>
  <si>
    <t>II-42-2012-G.I.</t>
  </si>
  <si>
    <t>Reubicación de líneas de media tensiób de la subestación cayacal I.</t>
  </si>
  <si>
    <t>Construcciones Electromecánicas Veysa</t>
  </si>
  <si>
    <t>0609J3A0002</t>
  </si>
  <si>
    <t>API-LI-GI-02-12-05</t>
  </si>
  <si>
    <t>I-10-2012-G.I.</t>
  </si>
  <si>
    <t>II-05-2012 (REDUCCION)</t>
  </si>
  <si>
    <t>Construcción de servicios basicos para las instalaciones aduaneras que se construiran en la Isla del Cayacal</t>
  </si>
  <si>
    <t>Construcción de barda para delimitar recinto portuario</t>
  </si>
  <si>
    <t>API-LI-GI-03-12-12</t>
  </si>
  <si>
    <t>I-16-2012-G.I.</t>
  </si>
  <si>
    <t>II-12-2012 (REDUCCION)</t>
  </si>
  <si>
    <t>Construcción de casetas de salida en aduana importaciones</t>
  </si>
  <si>
    <t>Carrillo Farfán</t>
  </si>
  <si>
    <t>A/D</t>
  </si>
  <si>
    <t>I-19-2012-G.I.</t>
  </si>
  <si>
    <t>II-07-2012 (REDUCCION)</t>
  </si>
  <si>
    <t>I-23-2012-G.I.</t>
  </si>
  <si>
    <t>II-04-2012 (REDUCCION)</t>
  </si>
  <si>
    <t>I-25-2012-G.I.</t>
  </si>
  <si>
    <t>Reubicación de rayos gamma de Isla de Enmedio a aduana exportaciones</t>
  </si>
  <si>
    <t>Science Applications International Corporation (SAIC)</t>
  </si>
  <si>
    <t>I-33-2012-G.I.</t>
  </si>
  <si>
    <t>Adeacuaciones en el área de Aduana Exportación</t>
  </si>
  <si>
    <t>Stephanie Rubio Chávez</t>
  </si>
  <si>
    <t>API-LI-GI-06-12-16</t>
  </si>
  <si>
    <t>I-40-2012-G.I.</t>
  </si>
  <si>
    <t>Construcción de barda perimetral con límites de Arcelor Mittal en Isla de Enmedio</t>
  </si>
  <si>
    <t>Daniel Alejandro Mateos Sierra.</t>
  </si>
  <si>
    <t>I-61-2012-G.I.</t>
  </si>
  <si>
    <t>Construcción de guarniciones en vialidad ST-20 de aduana importación.</t>
  </si>
  <si>
    <t>I-62-2012-G.I.</t>
  </si>
  <si>
    <t>Suministro y colocación de barrera vehicular para aduana importaciones.</t>
  </si>
  <si>
    <t>I-64-2012-G.I.</t>
  </si>
  <si>
    <t>II-27-2012</t>
  </si>
  <si>
    <t>Señalamiento vertical en ruta fiscal de aduana importación</t>
  </si>
  <si>
    <t>Ricardo Pablo Guillen</t>
  </si>
  <si>
    <t>26/09//12</t>
  </si>
  <si>
    <t>I-65-2012-G.I.</t>
  </si>
  <si>
    <t>Actualización del portal de rayos gamma a full scan</t>
  </si>
  <si>
    <t>I-69-2012-G.I.</t>
  </si>
  <si>
    <t>II-37-2012-G.I.</t>
  </si>
  <si>
    <t>Colocación de techumbres en unidad caina de aduana y trabajos de adecuación en oficinas</t>
  </si>
  <si>
    <t>API-LI-GI-10-12-35</t>
  </si>
  <si>
    <t>I-75-2012-G.I.</t>
  </si>
  <si>
    <t>II-54-2012-G.I.</t>
  </si>
  <si>
    <t>Instalación de cercado y renivelación en aduana y zonas del recinto portuario</t>
  </si>
  <si>
    <t>Héctor Garfías Becerra</t>
  </si>
  <si>
    <t>0209J3A0001</t>
  </si>
  <si>
    <t>API-LI-GI-06-12-18</t>
  </si>
  <si>
    <t>I-35-2012-G.I.</t>
  </si>
  <si>
    <t>II-25-2012-G.I.</t>
  </si>
  <si>
    <t>Vialidad periferica norte e infraestructura vial.</t>
  </si>
  <si>
    <t>API-LI-GI-06-12-17</t>
  </si>
  <si>
    <t>I-37-2012-G.I.</t>
  </si>
  <si>
    <t>Ampliación de vialidad norte en acceso a aduana importaciones</t>
  </si>
  <si>
    <t>Supra Construcciones</t>
  </si>
  <si>
    <t>0309J3A0003</t>
  </si>
  <si>
    <t>Vialidad de acceso sur y/o acceso principal e infraestructura</t>
  </si>
  <si>
    <t>0809J3A0007</t>
  </si>
  <si>
    <t>09178002-002-11</t>
  </si>
  <si>
    <t>I-33-2011-G.I.</t>
  </si>
  <si>
    <t xml:space="preserve"> II-41-2012-G.I.</t>
  </si>
  <si>
    <t>Construcción de pasos a desnivel en cruces de ferrocarril</t>
  </si>
  <si>
    <t>Construcción de paso a desnivel torre 8 en la Isla del Cayacal del puerto de Lázaro Cárdenas</t>
  </si>
  <si>
    <t>AJUSTE DE COSTOS</t>
  </si>
  <si>
    <t>API-LI-GI-07-11-19</t>
  </si>
  <si>
    <t>I-36-2011-G.I.</t>
  </si>
  <si>
    <t xml:space="preserve">II-15-2012               II-29-2012 </t>
  </si>
  <si>
    <t>Gerencia de proyectos para la construcción de paso a desnivel torre 8 en la isla del Cayacal del puerto de Lázaro Cárdenas</t>
  </si>
  <si>
    <t>API-LI-GI-08-11-23</t>
  </si>
  <si>
    <t>I-38-2011-G.I.</t>
  </si>
  <si>
    <t>Servicio de topografía en el recinto portuario de Lázaro Cárdenas</t>
  </si>
  <si>
    <t>API-LI-GI-08-11-22</t>
  </si>
  <si>
    <t>I-39-2011-G.I.</t>
  </si>
  <si>
    <t>Control de calidad en obras diversas en el recinto portuario de Lázaro Cárdenas</t>
  </si>
  <si>
    <t xml:space="preserve">09178002-006-10 </t>
  </si>
  <si>
    <t>I-68-2010-G.I.</t>
  </si>
  <si>
    <t>II-08-2012-G.I.</t>
  </si>
  <si>
    <t>Construcción de paso a desnivel torre 5 en la Isla del Cayacal del puerto de Lázaro Cárdenas</t>
  </si>
  <si>
    <t>I-62-2010-G.I.</t>
  </si>
  <si>
    <t>II-30-2011-G.I.</t>
  </si>
  <si>
    <t>Gerencia de proyectos para la construcción  del paso a desnivel torre 5 en la Isla del Cayaca del puerto de Lázaro Cárdenas</t>
  </si>
  <si>
    <t>I-70-2012-G.I.</t>
  </si>
  <si>
    <t>Mantenimiento de parapetos en el recinto portuario de Lázaro Cárdenas</t>
  </si>
  <si>
    <t>API-LI-GI-10-12-38</t>
  </si>
  <si>
    <t>I-81-2012-G.I.</t>
  </si>
  <si>
    <t>II-43-2012-G.I.</t>
  </si>
  <si>
    <t>Adecuación y rehabilitación de glorietas en paso a desnivel</t>
  </si>
  <si>
    <t>0809J3A0002</t>
  </si>
  <si>
    <t>API-LI-GI-09-11-29</t>
  </si>
  <si>
    <t>I-52-2011-G.I.</t>
  </si>
  <si>
    <t xml:space="preserve">Construccion de vialidades secundarias y patios de uso común </t>
  </si>
  <si>
    <t>Construcción de pavimentos para patio de uso común en el recinto portuario de Lázaro Cárdenas</t>
  </si>
  <si>
    <t>API-LI-GI-02-12-09</t>
  </si>
  <si>
    <t>I-11-2012-G.I.</t>
  </si>
  <si>
    <t xml:space="preserve">II-13-2012 </t>
  </si>
  <si>
    <t>Renivelación de vialidades y patios para el recinto fiscalizado estrategico</t>
  </si>
  <si>
    <t xml:space="preserve">API-LI-GI-02-12-08  </t>
  </si>
  <si>
    <t>I-13-2012-G.I.</t>
  </si>
  <si>
    <t>II-21-2012              (MOD. CATAL.)</t>
  </si>
  <si>
    <t>Construcción de red de energía en media tensión</t>
  </si>
  <si>
    <t>API-LI-GI-02-12-10</t>
  </si>
  <si>
    <t>I-15-2012-G.I.</t>
  </si>
  <si>
    <t>Construcción de vialidad de acceso a recinto fiscalizado estratégico</t>
  </si>
  <si>
    <t>Constructora Yelimar.S.A. de C.V.</t>
  </si>
  <si>
    <t>API-LI-GI-06-12-11</t>
  </si>
  <si>
    <t>I-39-2012-G.I.</t>
  </si>
  <si>
    <t>II-18-2012-G.I.</t>
  </si>
  <si>
    <t>Construcción de cercado perimetral en el recinto fiscalizado estratégico</t>
  </si>
  <si>
    <t>API-LI-GI-07-12-27</t>
  </si>
  <si>
    <t>I-60-2012-G.I.</t>
  </si>
  <si>
    <t>Retiro de material de desperdicio del recinto fiscalizado estratégico 2da etapa.</t>
  </si>
  <si>
    <t>Construcciones Agregados y Servicios de Petacalco</t>
  </si>
  <si>
    <t>API-LI-GI-10-12-36</t>
  </si>
  <si>
    <t>I-79-2012-G.I.</t>
  </si>
  <si>
    <t>Construcción de  vialidad alimentadora en RFE 2da etapa</t>
  </si>
  <si>
    <t>0309J3A0002</t>
  </si>
  <si>
    <t>API-LI-GI-02-12-03</t>
  </si>
  <si>
    <t>I-09-2012-G.I.</t>
  </si>
  <si>
    <t>II-51-2012-G.I.</t>
  </si>
  <si>
    <t>Protección de márgenes playeras y en canales de navegación.</t>
  </si>
  <si>
    <t>Residencia de supervisión para la construcción de protección playera en la Isla de Enmedio</t>
  </si>
  <si>
    <t>LD Ingeniería</t>
  </si>
  <si>
    <t xml:space="preserve">09178002-001-12 </t>
  </si>
  <si>
    <t>I-12-2012-G.I.</t>
  </si>
  <si>
    <t>II-31-2012-G.I.</t>
  </si>
  <si>
    <t>Construcción de protección playera en la Isla del Enmedio</t>
  </si>
  <si>
    <t>Elementos de Concreto del Norte</t>
  </si>
  <si>
    <t>API-LI-GI-07-12-23</t>
  </si>
  <si>
    <t>I-49-2012-G.I.</t>
  </si>
  <si>
    <t>II-40-2012-G.I.</t>
  </si>
  <si>
    <t>Residencia de supervisión para la construcción de protección playera en la isla del Cayacal.</t>
  </si>
  <si>
    <t>API-LI-GI-06-12-21</t>
  </si>
  <si>
    <t>I-53-2012-G.I.</t>
  </si>
  <si>
    <t>II-26-2012-G.I.</t>
  </si>
  <si>
    <t>Construcción de protección playera en la Isla de Cayacal.</t>
  </si>
  <si>
    <t>Constructora y Arrendadora de la Costa de Michoacán</t>
  </si>
  <si>
    <t>I-50-2012-G.I.</t>
  </si>
  <si>
    <t>Rehabilitación y puesta en operación de báscula en TUM III</t>
  </si>
  <si>
    <t>Ing. Gloria Chamú Borja</t>
  </si>
  <si>
    <t>IMT-Q-C-APILAC-01-12</t>
  </si>
  <si>
    <t>Estudios de modelos numericos para definir el proyecto ejecutivo de las obras de protección contra la erosicón en la costa oeste de puerto de Lázaro Cárdenas</t>
  </si>
  <si>
    <t>API-LI-GI-10-12-30</t>
  </si>
  <si>
    <t>I-76-2012-G.I.</t>
  </si>
  <si>
    <t>II-57-2012-G.I.</t>
  </si>
  <si>
    <t>Relleno en zonas posteriores de protección playera en la isla de Enmedio con material del área recuperada de Mittal</t>
  </si>
  <si>
    <t>0309J3A0012</t>
  </si>
  <si>
    <t>API-LI-GI-02-12-02</t>
  </si>
  <si>
    <t>I-06-2012-G.I.</t>
  </si>
  <si>
    <t>II-06-2012-G.I.</t>
  </si>
  <si>
    <t>Dragado de canales de acceso</t>
  </si>
  <si>
    <t>I-32-2012-G.I.</t>
  </si>
  <si>
    <t>I-42-2012-G.I.</t>
  </si>
  <si>
    <t>API-LI-GI-06-12-19</t>
  </si>
  <si>
    <t>I-44-2012-G.I.</t>
  </si>
  <si>
    <t>API-LI-GI-09-12-29</t>
  </si>
  <si>
    <t>I-67-2012-G.I.</t>
  </si>
  <si>
    <t>API-LI-GI-10-12-31</t>
  </si>
  <si>
    <t>I-77-2012-G.I.</t>
  </si>
  <si>
    <t>API-LI-GI-10-12-32</t>
  </si>
  <si>
    <t>I-78-2012-G.I.</t>
  </si>
  <si>
    <t>I-84-2012-G.I.</t>
  </si>
  <si>
    <t>0309J3A0018</t>
  </si>
  <si>
    <t>I-04-2012-G.I.</t>
  </si>
  <si>
    <t>Construcción de centro de control de emergencias</t>
  </si>
  <si>
    <t>Construcción de guarniciones y banquetas en el centro de control de emergencias</t>
  </si>
  <si>
    <t>I-03-2012-G.I.</t>
  </si>
  <si>
    <t>Suministro y colocación de canceles interiores y exteriores.</t>
  </si>
  <si>
    <t>Manuel Alejandro Martínez Plascencia</t>
  </si>
  <si>
    <t>API-LI-GI-06-12-15</t>
  </si>
  <si>
    <t>I-36-2012-G.I.</t>
  </si>
  <si>
    <t>Construcción del centro de control de emergencias en la isla del cayacal (tercera etapa)</t>
  </si>
  <si>
    <t>I-82-2012-G.I.</t>
  </si>
  <si>
    <t>II-49-2012-G.I.</t>
  </si>
  <si>
    <t>Retiro de crucero a nivel frente a centro de control de emergencias y renivelación y adecuación de áreas verdes</t>
  </si>
  <si>
    <t>I-87-2012-G.I.</t>
  </si>
  <si>
    <t>Acopio y almacenamiento de durmientes</t>
  </si>
  <si>
    <t>0409J3A0004</t>
  </si>
  <si>
    <t>I-02-2012-G.I.</t>
  </si>
  <si>
    <t>Construcción de oficinas de API y Centro de Negocios en la Isla del Cayacal.</t>
  </si>
  <si>
    <t>Verificación y acompañamiento para licitacióm de construcción de oficinas de Apilac y centro de negocios.</t>
  </si>
  <si>
    <t>API-LI-GI-04-12-14</t>
  </si>
  <si>
    <t>I-27-2012-G.I.</t>
  </si>
  <si>
    <t xml:space="preserve">09178002-004-12 </t>
  </si>
  <si>
    <t>I-43-2012-G.I.</t>
  </si>
  <si>
    <t>II-36-2012-G.I.</t>
  </si>
  <si>
    <t>Gerencia de proyectos para la construcción de oficinas administrativas Api y centro de negocios en la Isla del Cayacal.</t>
  </si>
  <si>
    <t>09178002-003-12</t>
  </si>
  <si>
    <t>I-54-2012-G.I.</t>
  </si>
  <si>
    <t>Construcción de oficinas administrativas Api y centro de negocios en la Isla del Cayacal.</t>
  </si>
  <si>
    <t>Acciones Grupo de Oro</t>
  </si>
  <si>
    <t>I-72-2012-G.I.</t>
  </si>
  <si>
    <t>II-53-2012-G.I.</t>
  </si>
  <si>
    <t>Construcción de barda en la colindancia de las oficinas administrativas con el brazo derecho del Río Balsas</t>
  </si>
  <si>
    <t>Daniel Alejandro Mateos Sierra</t>
  </si>
  <si>
    <t>I-73-2012-G.I.</t>
  </si>
  <si>
    <t>II-56-2012-G.I.</t>
  </si>
  <si>
    <t>Construcción de rampa para botadero en zona de estacionamiento del almacén general</t>
  </si>
  <si>
    <t>Lucio Netzahualcollotl Perez Rodriguez</t>
  </si>
  <si>
    <t>I-83-2012-G.I.</t>
  </si>
  <si>
    <t>Aconcionamiento de áreas en la zona posterior al acceso torre 8</t>
  </si>
  <si>
    <t>Maria Juanita Arellano León</t>
  </si>
  <si>
    <t>I-85-2012-G.I.</t>
  </si>
  <si>
    <t>II-52-2012-G.I.</t>
  </si>
  <si>
    <t>Rehabilitación de vialidad de acceso a centro de negocios</t>
  </si>
  <si>
    <t>Alfher Servicios S. de R.L.</t>
  </si>
  <si>
    <t>I-86-2012-G.I.</t>
  </si>
  <si>
    <t>Pintura en centro de control de emergencias</t>
  </si>
  <si>
    <t>059J3A0005</t>
  </si>
  <si>
    <t>09178002-003-11</t>
  </si>
  <si>
    <t>I-34-2011-G.I.</t>
  </si>
  <si>
    <t>II-01-2012-G.I.</t>
  </si>
  <si>
    <t>Construcción de patio ferroviario en la Isla del Cayacal.</t>
  </si>
  <si>
    <t>Construcción de vías y patio ferroviario en la Isla del Cayacal.</t>
  </si>
  <si>
    <t>II-22-2012-G.I.</t>
  </si>
  <si>
    <t>convenio de reduccion de monto</t>
  </si>
  <si>
    <t>Ajuste de costos</t>
  </si>
  <si>
    <t xml:space="preserve">API-LI-GI-07-11-20 </t>
  </si>
  <si>
    <t>I-35-2011-G.I.</t>
  </si>
  <si>
    <t>II-02-2012-G.I.          II-09-2012-G.I.</t>
  </si>
  <si>
    <t xml:space="preserve"> Supervisión para la construcción de vías y patio ferroviario en la isla del Cayacal.</t>
  </si>
  <si>
    <t>Geotecnía Control de Calidad y Construcciones</t>
  </si>
  <si>
    <t xml:space="preserve">0509J3A0006 </t>
  </si>
  <si>
    <t>I-45-2012-G.I.</t>
  </si>
  <si>
    <t>Construcción de muelles y patios de la terminal de usos múltiples III</t>
  </si>
  <si>
    <t>I-46-2012-G.I.</t>
  </si>
  <si>
    <t>API-LI-GI-10-12-34</t>
  </si>
  <si>
    <t>I-74-2012-G.I.</t>
  </si>
  <si>
    <t>0809J3A0001</t>
  </si>
  <si>
    <t>API-LI-GI-08-11-28</t>
  </si>
  <si>
    <t>I-45-2011-G.I.</t>
  </si>
  <si>
    <t xml:space="preserve">Habilitado de areas ecologicas protegidas y corredores ecologicos </t>
  </si>
  <si>
    <t>I-71-2012-G.I.</t>
  </si>
  <si>
    <t xml:space="preserve">0809J3A0003 </t>
  </si>
  <si>
    <t>API-LI-GI-02-12-07</t>
  </si>
  <si>
    <t>I-14-2012-G.I.</t>
  </si>
  <si>
    <t>II-11-2012-G.I.</t>
  </si>
  <si>
    <t>Drenajes sanitarios y pluvial en el Recinto Portuario.</t>
  </si>
  <si>
    <t>Construcción de drenaje pluvial y red de agua en acceso a recinto fiscalizado estratégico</t>
  </si>
  <si>
    <t>API-LI-GI-07-12-25</t>
  </si>
  <si>
    <t>I-58-2012-G.I.</t>
  </si>
  <si>
    <t>II-23-2012-G.I.</t>
  </si>
  <si>
    <t xml:space="preserve">Construcción de drenaje pluvial y red de agua en recinto fiscalizado estratégico 2ª etapa. </t>
  </si>
  <si>
    <t>Constructora Sur de Michoacán</t>
  </si>
  <si>
    <t>API-LI-GI-07-12-26</t>
  </si>
  <si>
    <t>I-59-2012-G.I.</t>
  </si>
  <si>
    <t>II-24-2012-G.I.</t>
  </si>
  <si>
    <t>Construcción de drenaje pluvial en recinto fiscalizado norte</t>
  </si>
  <si>
    <t>Arrendadora y Constructora Nacional</t>
  </si>
  <si>
    <t>I-66-2012-G.I.</t>
  </si>
  <si>
    <t>Relleno en el recinto fiscalizado estratégico para la instalación de drenaje pluvial</t>
  </si>
  <si>
    <t>I-68-2012-G.I.</t>
  </si>
  <si>
    <t>Construcción de drenes pluviales en el interior de la Isla del Cayacal</t>
  </si>
  <si>
    <t>II-47-2012-G.I.</t>
  </si>
  <si>
    <t>0809J3A0004</t>
  </si>
  <si>
    <t>09178002-005-10</t>
  </si>
  <si>
    <t>I-66-2010-G.I.</t>
  </si>
  <si>
    <t>II-29-2011-G.I.          II-10-2012-G.I.</t>
  </si>
  <si>
    <t>Construccion de faro y centro de control de tráfico marítimo</t>
  </si>
  <si>
    <t>Construcción de torre de control en el puerto de Lázaro Cárdenas</t>
  </si>
  <si>
    <t>API-LI-GI-10-10-51</t>
  </si>
  <si>
    <t>I-81-2010-G.I.</t>
  </si>
  <si>
    <t>II-28-2011-GI</t>
  </si>
  <si>
    <t>Gerencia de proyectos para la construcción de torre de control en el puerto de Lázaro Cárdenas</t>
  </si>
  <si>
    <t>I-24-2012-G.I.</t>
  </si>
  <si>
    <t>II-17-2012          (PLAZO)</t>
  </si>
  <si>
    <t>Suministro e instalación de corrientimetro 3D</t>
  </si>
  <si>
    <t>I-22-2012-G.I.</t>
  </si>
  <si>
    <t>Migración de equipos de centro de control de tráfico marítimo</t>
  </si>
  <si>
    <t>I-20-2012-G.I.</t>
  </si>
  <si>
    <t>Fabricación e instalación de soportes moludares operativos para la migración de equipos de CCTM</t>
  </si>
  <si>
    <t>API-LI-GI-10-12-37</t>
  </si>
  <si>
    <t>I-80-2012-G.I.</t>
  </si>
  <si>
    <t>II-50-2012-G.I.</t>
  </si>
  <si>
    <t>Construcción de techumbres en estacionamiento de torre de control y renivelación del terreno en áreas colindantes</t>
  </si>
  <si>
    <t>0909J3A0003</t>
  </si>
  <si>
    <t>Dragado de dársenas Norte y Oriente en el Recinto Portuario de Lázaro Cárdenas</t>
  </si>
  <si>
    <t>API-LI-GI-02-12-06.</t>
  </si>
  <si>
    <t>I-17-2012-G.I.</t>
  </si>
  <si>
    <t xml:space="preserve">09178002-002-12 </t>
  </si>
  <si>
    <t>I-18-2012-G.I.</t>
  </si>
  <si>
    <t>1109J3A0001</t>
  </si>
  <si>
    <t>I-32-2011-G.I.</t>
  </si>
  <si>
    <t>II-20-2012-G.I. (REDUCCION)</t>
  </si>
  <si>
    <t>Mantenimiento de la infraestructura portuaria</t>
  </si>
  <si>
    <t>API-LI-GI.08-11-26</t>
  </si>
  <si>
    <t>I-43-2011-G.I.</t>
  </si>
  <si>
    <t>Mantenimiento general al sistema eléctrico y de alumbrado en vialidades comunes del puerto de Lázaro Cárdenas</t>
  </si>
  <si>
    <t>API-LI-GI-08-11-25</t>
  </si>
  <si>
    <t>I-44-2011-G.I.</t>
  </si>
  <si>
    <t>Mantenimiento al señalamiento marítimo y faro del puerto de Lázaro Cárdenas</t>
  </si>
  <si>
    <t xml:space="preserve">API-LI-GI-08-11-27 </t>
  </si>
  <si>
    <t>I-46-2011-G.I.</t>
  </si>
  <si>
    <t>II-38-2012</t>
  </si>
  <si>
    <t>Mantenimiento  a oficinas administrativas de apilac en el puerto de Lázaro Cárdenas</t>
  </si>
  <si>
    <t xml:space="preserve">API-LI-GI-08-11-24 </t>
  </si>
  <si>
    <t>I-47-2011-G.I.</t>
  </si>
  <si>
    <t>Mantenimiento general de vialidades en el puerto de Lázaro Cárdenas</t>
  </si>
  <si>
    <t>API-LI-GI-02-12-01</t>
  </si>
  <si>
    <t>I-05-2012-G.I.</t>
  </si>
  <si>
    <t>II-03-2012</t>
  </si>
  <si>
    <t>Rehabilitación de áreas adoquinadas en oficinas y acceso al puerto</t>
  </si>
  <si>
    <t>I-01-2012-G.I.</t>
  </si>
  <si>
    <t>Servicio a generadores de emergencia instalados en el recinto portuario de Lázaro Cárdenas</t>
  </si>
  <si>
    <t>I-07-2012-G.I.</t>
  </si>
  <si>
    <t>Construcción de rampa de acceso a patio de autotransporte en la Isla del Cayacal</t>
  </si>
  <si>
    <t>I-08-2012-G.I.</t>
  </si>
  <si>
    <t>I-21-2012-G.I.</t>
  </si>
  <si>
    <t>API-LI-GI-04-12-13</t>
  </si>
  <si>
    <t>I-26-2012-G.I.</t>
  </si>
  <si>
    <t>I-29-2012-G.I.</t>
  </si>
  <si>
    <t>II-16-2012 (DISMINUACIÓN)</t>
  </si>
  <si>
    <t>Instalación de superposte para alumbrado en glorieta torre 5</t>
  </si>
  <si>
    <t>I-30-2012-G.I.</t>
  </si>
  <si>
    <t>Construcción de guarniciones y banquetas en el acceso al puerto en la Isla del Cayacal</t>
  </si>
  <si>
    <t>I-34-2012-G.I.</t>
  </si>
  <si>
    <t>Instalación de energía eléctrica para malla inalámbrica en el recinto portuario de Lázaro Cárdenas.</t>
  </si>
  <si>
    <t>I-47-2012-G.I.</t>
  </si>
  <si>
    <t>Mantenimiento al aire acondicioado en las oficinas de Apilac.</t>
  </si>
  <si>
    <t>I-48-2012-G.I.</t>
  </si>
  <si>
    <t>Mantenimiento a elevador en torre de control de tráfico maritimo</t>
  </si>
  <si>
    <t>API-LI-GI-06-12-22</t>
  </si>
  <si>
    <t>I-52-2012-G.I.</t>
  </si>
  <si>
    <t>Rehabilitación de defensas en la terminal de usos múltiples I y II en el puerto de Lázaro Cárdenas</t>
  </si>
  <si>
    <t>09178002-013-13</t>
  </si>
  <si>
    <t>Reubicación de tubería para suministro de agua cruda a CFE en el interior del Recinto Portuario de Lázaro Cárdenas</t>
  </si>
  <si>
    <t>09178002-012-13</t>
  </si>
  <si>
    <t>I-44-2013-G.I.</t>
  </si>
  <si>
    <t>II-24-2013-G.I.    PLAZO</t>
  </si>
  <si>
    <t>Reubicacion de vialidad norte del cadenamiento 0+100 al 0+900</t>
  </si>
  <si>
    <t>Inmobiliaria y Constructora Montecasino S.A de C.V</t>
  </si>
  <si>
    <t>API-LI-GI-06-13-10</t>
  </si>
  <si>
    <t>I-45-2013-G.I.</t>
  </si>
  <si>
    <t>Residencia de supervisión para la reubicación de vialidad norte del cadenamiento 0+100 al 0+900</t>
  </si>
  <si>
    <t>API-LI-GI-08-13-15</t>
  </si>
  <si>
    <t>I-49-2013-G.I.</t>
  </si>
  <si>
    <t>CONSTRUCCION DE CANALIZACIONES PARA COMPLEMENTAR INFRAESTRUCTURA EN VIALIDAD NORTE.</t>
  </si>
  <si>
    <t>CONSTRUCCIONES ELECTROMECANICAS VEYSA S.A. DE C.V.</t>
  </si>
  <si>
    <t>I-50-2013-G.I.</t>
  </si>
  <si>
    <t>REUBICACION DE ACUEDUCTO EN VIALIDAD NORTE</t>
  </si>
  <si>
    <t>API-LI-GI-10-13-28</t>
  </si>
  <si>
    <t>I-74-2013-G.I.</t>
  </si>
  <si>
    <t>II-44-2013-G.I.</t>
  </si>
  <si>
    <t>Rehabilitación de postes  luminarias de Vialidad norte en el recinto portuario de Lázaro Cárdenas</t>
  </si>
  <si>
    <t>API-LI-GI-10-13-30</t>
  </si>
  <si>
    <t>I-72-2013-G.I.</t>
  </si>
  <si>
    <t>API-LI-GI-03-13-02</t>
  </si>
  <si>
    <t>I-23-2013-G.I.</t>
  </si>
  <si>
    <t>API-LI-GI-04-13-03</t>
  </si>
  <si>
    <t>I-27-2013-G.I.</t>
  </si>
  <si>
    <t>Construcción de guarniciones y banquetas en vialidades del recinto fiscalizado estratégico en Isla del Cayacal</t>
  </si>
  <si>
    <t>I-32-2013-G.I.</t>
  </si>
  <si>
    <t>II-13-2013-G.I.</t>
  </si>
  <si>
    <t>Construcción de caseta de acceso a vialidades y patios del recinto fiscalizado estratégico</t>
  </si>
  <si>
    <t>API-LI-GI-10-13-27</t>
  </si>
  <si>
    <t>I-73-2013-G.I.</t>
  </si>
  <si>
    <t>Reencarpetamiento en vialidad de acceso a la terminal de carbón</t>
  </si>
  <si>
    <t>09178002-010-13</t>
  </si>
  <si>
    <t>I-33-2013-G.I.</t>
  </si>
  <si>
    <t>II-34-2013-G.I.</t>
  </si>
  <si>
    <t>Renivelación de protección playera en la Isla de Enmedio</t>
  </si>
  <si>
    <t>API-LI-GI-06-13-07</t>
  </si>
  <si>
    <t>I-34-2013-G.I.</t>
  </si>
  <si>
    <t>API-LI-GI-09-13-25</t>
  </si>
  <si>
    <t>I-65-2013-G.I.</t>
  </si>
  <si>
    <t>II-42-2013-G.I.</t>
  </si>
  <si>
    <t xml:space="preserve">Construcción de protección marginal en la isla del Cayacal </t>
  </si>
  <si>
    <t>API-LI-GI-06-13-08</t>
  </si>
  <si>
    <t>I-35-2013-G.I.</t>
  </si>
  <si>
    <t>API-LI-GI-08-13-20</t>
  </si>
  <si>
    <t>I-55-2013-G.I.</t>
  </si>
  <si>
    <t>API-LI-GI-08-13-21</t>
  </si>
  <si>
    <t>I-54-2013-G.I.</t>
  </si>
  <si>
    <t>II-28-2013-G.I.</t>
  </si>
  <si>
    <t>AD</t>
  </si>
  <si>
    <t>I-07-2013-G.I.</t>
  </si>
  <si>
    <t>II-02-2013-G.I.</t>
  </si>
  <si>
    <t>Construcción de sistema de riego en áreas verdes en centro de control de emergencias</t>
  </si>
  <si>
    <t>I-11-2013-G.I.</t>
  </si>
  <si>
    <t>Pintura y rotulados de imagen institucional en el centro de control de emergencias y accesos al recinto portuario.</t>
  </si>
  <si>
    <t>API-LI-GI-12-13-42</t>
  </si>
  <si>
    <t>I-88-2013-G.I.</t>
  </si>
  <si>
    <t>CONSTRUCCION DE AREAS Y EQUIPAMIENTOS EXTERNOS E INTERNOS PARA CAPACITACION Y ENTRENAMIENTO EN EL CENTRO DE CONTROL DE EMERGENCIAS</t>
  </si>
  <si>
    <t>II-36-2012-G.I.                     II-18-2013-G.I.</t>
  </si>
  <si>
    <t xml:space="preserve">II-09-2013-G.I.        II-21-2013-G.I. </t>
  </si>
  <si>
    <t>0509J3A0005</t>
  </si>
  <si>
    <t>09178002-011-13</t>
  </si>
  <si>
    <t>I-43-2013-G.I.</t>
  </si>
  <si>
    <t>II-31-2013-G.I.</t>
  </si>
  <si>
    <t>Construcción de vías férreas para ampliación de patio ferroviario en isla del cayacal</t>
  </si>
  <si>
    <t>API-LI-GI-06-13-11</t>
  </si>
  <si>
    <t>I-46-2013-G.I.</t>
  </si>
  <si>
    <t>Residencia de supervisión para la construcción de vías férreas para ampliación de patio ferroviario en Isla del Cayacal</t>
  </si>
  <si>
    <t>I-67-2013-G.I.</t>
  </si>
  <si>
    <t>II-38-2013</t>
  </si>
  <si>
    <t>REUBICACIÓN DE DRENAJE EN PATIO FERROVIARIO</t>
  </si>
  <si>
    <t>API-LI-GI-08-13-12</t>
  </si>
  <si>
    <t>I-47-2013-G.I.</t>
  </si>
  <si>
    <t>API-LI-GI-08-13-19</t>
  </si>
  <si>
    <t>I-53-2013-G.I.</t>
  </si>
  <si>
    <t>I-70-2013-G.I.</t>
  </si>
  <si>
    <t>API-LI-GI-04-13-05</t>
  </si>
  <si>
    <t>I-30-2013-G.I.</t>
  </si>
  <si>
    <t>Construcción de dren pluvial en acceso al recinto portuario de Lázaro Cárdenas</t>
  </si>
  <si>
    <t>API-LI-GI-09-13-22</t>
  </si>
  <si>
    <t>I-62-2013-G.I.</t>
  </si>
  <si>
    <t>II-45-2013-G.I.</t>
  </si>
  <si>
    <t>Construcción de dren pluvial en parte posterior a oficinas de Apilac.</t>
  </si>
  <si>
    <t>II-04-2013-G.I.</t>
  </si>
  <si>
    <t>II-03-2013-G.I.</t>
  </si>
  <si>
    <t>090J3A0002</t>
  </si>
  <si>
    <t>API-LI-GI-08-12-14.</t>
  </si>
  <si>
    <t>I-48-2013-G.I.</t>
  </si>
  <si>
    <t>II-22-2013-G.I.</t>
  </si>
  <si>
    <t>Prolongación del canal suroeste en Puerto Lázaro Cárdenas</t>
  </si>
  <si>
    <t>API-LI-GI-08-13-17</t>
  </si>
  <si>
    <t>I-52-2013-G.I.</t>
  </si>
  <si>
    <t>II-32-2013-G.I.</t>
  </si>
  <si>
    <t>API-LI-GI-08-13-16</t>
  </si>
  <si>
    <t>I-51-2013-G.I.</t>
  </si>
  <si>
    <t>II-43-2013-G.I.</t>
  </si>
  <si>
    <t>API-LI-GI-10-13-32</t>
  </si>
  <si>
    <t>I-75-2013-G.I.</t>
  </si>
  <si>
    <t>API-LI-GI-10-13-31</t>
  </si>
  <si>
    <t>I-77-2013-G.I.</t>
  </si>
  <si>
    <t>1209J3A0001</t>
  </si>
  <si>
    <t>09178002-008-13</t>
  </si>
  <si>
    <t>I-28-2013-G.I.</t>
  </si>
  <si>
    <t>II-23-2013-G.I.</t>
  </si>
  <si>
    <t>Ampliación de canales y dársenas en el puerto de Lázaro Cárdenas</t>
  </si>
  <si>
    <t>09178002-009-13</t>
  </si>
  <si>
    <t>I-37-2013-G.I.</t>
  </si>
  <si>
    <t>API-LI-GI-07-13-09</t>
  </si>
  <si>
    <t>I-42-2013-G.I.</t>
  </si>
  <si>
    <t>1209J3A0002</t>
  </si>
  <si>
    <t>II-07-2013-G.I.</t>
  </si>
  <si>
    <t>I-01-2013-G.I.</t>
  </si>
  <si>
    <t>I-02-2013-G.I.</t>
  </si>
  <si>
    <t>I-03-2013-G.I.</t>
  </si>
  <si>
    <t>I-04-2013-G.I.</t>
  </si>
  <si>
    <t>I-05-2013-G.I.</t>
  </si>
  <si>
    <t>I-06-2013-G.I.</t>
  </si>
  <si>
    <t>I-08-2013-G.I.</t>
  </si>
  <si>
    <t xml:space="preserve">Elaboración y fabricación de maqueta del proyecto de la terminal de contenedores (tec </t>
  </si>
  <si>
    <t>I-09-2013-G.I.</t>
  </si>
  <si>
    <t>Pintura en las instalaciones y sus áreas de acceso al malecon</t>
  </si>
  <si>
    <t>I-10-2013-G.I.</t>
  </si>
  <si>
    <t>Pintura en las instalaciones de la dirección general</t>
  </si>
  <si>
    <t>09178002-006-13</t>
  </si>
  <si>
    <t>I-12-2013-G.I.</t>
  </si>
  <si>
    <t>09178003-007-13</t>
  </si>
  <si>
    <t>I-13-2013-G.I.</t>
  </si>
  <si>
    <t>II-17-2013-G.I.</t>
  </si>
  <si>
    <t>Mantenimiento a oficinas y servicios generales</t>
  </si>
  <si>
    <t>09178003-005-13</t>
  </si>
  <si>
    <t>I-14-2013-G.I.</t>
  </si>
  <si>
    <t>09178002-001-13</t>
  </si>
  <si>
    <t>I-15-2013-G.I.</t>
  </si>
  <si>
    <t>09178003-002-13</t>
  </si>
  <si>
    <t>I-16-2013-G.I.</t>
  </si>
  <si>
    <t>09178002-003-13</t>
  </si>
  <si>
    <t>I-17-2013-G.I.</t>
  </si>
  <si>
    <t>Mantenimiento general al sistema eléctrico y de alumbrado en vialidades comunes del puerto de  Lázaro Cárdenas</t>
  </si>
  <si>
    <t>09178003-004-13</t>
  </si>
  <si>
    <t>I-18-2013-G.I.</t>
  </si>
  <si>
    <t>II-19-2013-G.I.</t>
  </si>
  <si>
    <t>I-19-2013-G.I.</t>
  </si>
  <si>
    <t>Limpieza en zona de isletas de puente albatros</t>
  </si>
  <si>
    <t>I-20-2013-G.I.</t>
  </si>
  <si>
    <t>Retiro de lirio para saneamiento del vaso de burras en el puerto de Lázaro Cárdenas</t>
  </si>
  <si>
    <t>I-21-2013-G.I.</t>
  </si>
  <si>
    <t>II-05-2013-G.I.</t>
  </si>
  <si>
    <t>Mantenimiento de vías férreas dentro del recinto portuario de Lázaro Cárdenas</t>
  </si>
  <si>
    <t>I-22-2013-G.I.</t>
  </si>
  <si>
    <t>Reparación de fugas hidráulicas en el recinto portuario</t>
  </si>
  <si>
    <t>API-LI-GI-03-13-01</t>
  </si>
  <si>
    <t>I-24-2013-G.I.</t>
  </si>
  <si>
    <t>II-46-2013-G.I.</t>
  </si>
  <si>
    <t>Mantenimiento de vialidades del puerto de Lázaro Cárdenas</t>
  </si>
  <si>
    <t>I-25-2013-G.I.</t>
  </si>
  <si>
    <t xml:space="preserve">Cercado en el recinto fiscalizado estratégico </t>
  </si>
  <si>
    <t>I-26-2013-G.I.</t>
  </si>
  <si>
    <t>Elaboración de análisis costo beneficio para la construcción de la segunda y tercer etapa de desarrollo de la aduana en el puerto de Lázaro Cárdenas</t>
  </si>
  <si>
    <t>Daniel Villegas Ruiz</t>
  </si>
  <si>
    <t>API-LI-GI-04-13-04</t>
  </si>
  <si>
    <t>I-29-2013-G.I.</t>
  </si>
  <si>
    <t>API-LI-GI-04-13-06</t>
  </si>
  <si>
    <t>I-31-2013-G.I.</t>
  </si>
  <si>
    <t>Sustitución del cercado perimetral en el patio de almacenamiento de la Isla  del Cayacal</t>
  </si>
  <si>
    <t>I-36-2013-G.I.</t>
  </si>
  <si>
    <t>Elaboración de análisis costo beneficio para crecer la cartera de inversión con que cuenta la entidad 1ra. Etapa</t>
  </si>
  <si>
    <t>I-39-2013-G.I.</t>
  </si>
  <si>
    <t>Elaboración de análisis costo beneficio para crecer la cartera de inversión 2da etapa</t>
  </si>
  <si>
    <t>API-LI-GI-09-13-26</t>
  </si>
  <si>
    <t>I-66-2013-G.I.</t>
  </si>
  <si>
    <t>Colocación y suministro de defensas en terminales de úsos múltiples.</t>
  </si>
  <si>
    <t>Gándara Bienes de Capital</t>
  </si>
  <si>
    <t>II-01-2014-2014</t>
  </si>
  <si>
    <t>003/2014</t>
  </si>
  <si>
    <t>EJECUCIÓN DE LAS OBRAS DE MODIFICACIÓN DE AÉREAS A SUBTERRÁNEAS DE LAS LÍNEAS DE SUBTRANSMISIÓN LCP-73870-LCD Y CBR-73890-CAY</t>
  </si>
  <si>
    <t>COMISION FEDERAL DE ELECTRICIDAD</t>
  </si>
  <si>
    <t>OE002/2014</t>
  </si>
  <si>
    <t>REALIZACIÓN DE LAS OBRAS NECESARIAS PARA ATENDER LA SOLICITUD DE SUMINISTRO DE ENERGIA A APM</t>
  </si>
  <si>
    <t xml:space="preserve">09178002-005-14 </t>
  </si>
  <si>
    <t>I-10-2014-G.I.</t>
  </si>
  <si>
    <t>II-31-2014-G.I.</t>
  </si>
  <si>
    <t>CONSTRUCCIÓN DE VIALIDAD PERIFERICA NORTE PARA UNIR RUTA FISCAL</t>
  </si>
  <si>
    <t>API-LI-GI-06-14-03</t>
  </si>
  <si>
    <t>I-17-2014-G.I.</t>
  </si>
  <si>
    <t>RESIDENCIA DE SUPERVISION PARA LA CONSTRUCCION DE VIALIDAD PERIFERICA NORTE PARA UNIR RUTA FISCAL</t>
  </si>
  <si>
    <t xml:space="preserve">09178002-006-14 </t>
  </si>
  <si>
    <t>I-11-2014-G.I.</t>
  </si>
  <si>
    <t>II-26-2014-G.I.</t>
  </si>
  <si>
    <t>Construcción de vialidades secundarias y patios de uso común</t>
  </si>
  <si>
    <t>CONSTRUCCION DE VIALIDADES SECUNDARIAS EN LA ISLA DEL CAYACAL 2DA. ETAPA RFE</t>
  </si>
  <si>
    <t>09178002-004-14</t>
  </si>
  <si>
    <t>I-08-2014-G.I.</t>
  </si>
  <si>
    <t>II-16-2014-G.I.</t>
  </si>
  <si>
    <t>CONSTRUCCION DE PROTECCIÓN MARGINAL Y PLAYERA EN EL PUERTO DE LÁZARO CÁRDENAS</t>
  </si>
  <si>
    <t>API-LI-GI-03-14-02</t>
  </si>
  <si>
    <t>I-09-2014-G.I.</t>
  </si>
  <si>
    <t>RESIDENCIA DE SUPERVISION PARA LA CONSTRUCCION DE PROTECCION MARGINAL Y PLAYERA EN EL PUERTO DE LAZARO CARDENAS</t>
  </si>
  <si>
    <t>II-10-2014-G.I.</t>
  </si>
  <si>
    <t xml:space="preserve">II-36-2012-G.I. </t>
  </si>
  <si>
    <t>II-15-2014-G.I. "</t>
  </si>
  <si>
    <t xml:space="preserve">II-09-2013-G.I.   </t>
  </si>
  <si>
    <t>II-37-2014-G.I."</t>
  </si>
  <si>
    <t>.</t>
  </si>
  <si>
    <t xml:space="preserve">09178002-007-14 </t>
  </si>
  <si>
    <t>I-12-2014-G.I.</t>
  </si>
  <si>
    <t>II-30-2014-G.I.</t>
  </si>
  <si>
    <t>DRENAJES SANITARIOS Y PLUVIALES EN EL RECINTO PORTUARIO</t>
  </si>
  <si>
    <t>A.C.</t>
  </si>
  <si>
    <t>II-05-2014-G.I.</t>
  </si>
  <si>
    <t>II-23-2014-G.I."</t>
  </si>
  <si>
    <t>0909J3A0002</t>
  </si>
  <si>
    <t xml:space="preserve">I-37-2013-G.I.     </t>
  </si>
  <si>
    <t>II-33-2014-G.I.</t>
  </si>
  <si>
    <t>Prolongación del canal suroeste en Puerto de Lázaro Cárdenas</t>
  </si>
  <si>
    <t>1409J3A0001</t>
  </si>
  <si>
    <t>09178002-008-14</t>
  </si>
  <si>
    <t>I-19-2014-G.I.</t>
  </si>
  <si>
    <t>Construcción centro unificado para la protección marítima y portuaria (CUMAR)</t>
  </si>
  <si>
    <t>Construcción Centro Unificado para la Protección Marítima y Portuaria (CUMAR)</t>
  </si>
  <si>
    <t>1309J3A0003</t>
  </si>
  <si>
    <t>09178002-016-14</t>
  </si>
  <si>
    <t>I-35-2014-G.I.</t>
  </si>
  <si>
    <t>II-32-2014-G.I.</t>
  </si>
  <si>
    <t>Aduana en el Puerto de Lázaro Cárdenas</t>
  </si>
  <si>
    <t>CONSTRUCCION DE ADUANA 2DA. ETAPA EN EL PUERTO DE LAZARO CARDENAS</t>
  </si>
  <si>
    <t>1309J3A0002</t>
  </si>
  <si>
    <t>II-17-2014-G.I.</t>
  </si>
  <si>
    <t>II-02-2014-G.I.</t>
  </si>
  <si>
    <t>09178002-003-14</t>
  </si>
  <si>
    <t>I-07-2014-G.I.</t>
  </si>
  <si>
    <t>II-36-2014-G.I.</t>
  </si>
  <si>
    <t>MANTENIMIENTO A PLANTAS DE TRATAMIENTO DE AGUAS NEGRAS EN EL RECINTO PORTUARIO DE LÁZARO CÁRDENAS.</t>
  </si>
  <si>
    <t>I-13-2014-G.I.</t>
  </si>
  <si>
    <t>REHABILITACION DE CUBIERTA PARA RESGUARDO DE PERSONAL EN ADUANA IMPORTACION Y COLOCACION DE LAMINAS EN TECHUMBRE DE ANDEN DE ADUANA</t>
  </si>
  <si>
    <t>RICARDO PABLO GUILLEN</t>
  </si>
  <si>
    <t>API-LI-GI-06-14-04</t>
  </si>
  <si>
    <t>I-14-2014-G.I.</t>
  </si>
  <si>
    <t>II-21-2014-G.I.</t>
  </si>
  <si>
    <t>REHABILITACION DEL SEÑALAMIENTO HORIZONTAL EN PATIOS PARA EL AUTOTRANSPORTE EN EL PUERTO DE LAZARO CARDENAS</t>
  </si>
  <si>
    <t>I-15-2014-G.I.</t>
  </si>
  <si>
    <t>MANTENIMIENTO A PLANTAS DE EMERGENCIA DE  ADUANA</t>
  </si>
  <si>
    <t>I-16-2014-G.I.</t>
  </si>
  <si>
    <t>INSPECCIÓN REMOTA DEL SISTEMA BASCULANTE DEL PUENTE ALBATROS</t>
  </si>
  <si>
    <t>DSD NOELL GmbH</t>
  </si>
  <si>
    <t>ADJ-DIR-08</t>
  </si>
  <si>
    <t>I-18-2014-G.I.</t>
  </si>
  <si>
    <t>II-19-2014-G.I.</t>
  </si>
  <si>
    <t>HABILITADO DE CUBIERTA EN ALMACÉN GENERAL.</t>
  </si>
  <si>
    <t>I-20-2014-G.I.</t>
  </si>
  <si>
    <t>REHABILITACIÓN DE ESTRUCTURAS METÁLICAS PARA INAUGURACIÓN DE OBRAS DE MODERNIZACIÓN Y EQUIPAMIENTO DEL PUERTO DE LÁZARO CÁRDENAS</t>
  </si>
  <si>
    <t xml:space="preserve">RICARDO PABLO GUILLEN </t>
  </si>
  <si>
    <t>I-21-2014-G.I.</t>
  </si>
  <si>
    <t>CONSTRUCCIÓN DE MONUMENTO MOVER MÉXICO</t>
  </si>
  <si>
    <t>I-22-2014-G.I.</t>
  </si>
  <si>
    <t>RETIRO DE LIRIO PARA SANEAMIENTO DEL VASO DE BURRAS  Y DESMONTE DE ÁREAS VERDES EN ACCESO AL PUERTO DE LÁZARO CÁRDENAS</t>
  </si>
  <si>
    <t>I-23-2014-G.I.</t>
  </si>
  <si>
    <t>ROTULADO EN PUENTE ALBATROS Y PLATAFORMA EN PATIO FERROVIARIO.</t>
  </si>
  <si>
    <t>I-24-2014-G.I.</t>
  </si>
  <si>
    <t>ADECUACIÓN DE SISTEMAS DE TIERRAS EN MÓDULOS DE REVISIÓN DE RAYOS GAMMA DE LA ADUANA DE LAZARO CARDENAS</t>
  </si>
  <si>
    <t>C. JUAN YARIN HERNÁNDEZ DUARTE</t>
  </si>
  <si>
    <t>09178002-009-14</t>
  </si>
  <si>
    <t>I-25-2014-G.I.</t>
  </si>
  <si>
    <t>MANTENIMIENTO GENERAL AL SISTEMA ELÉCTRICO Y DE ALUMBRADO EN VIALIDADES COMUNES DEL PUERTO DE LÁZARO CÁRDENAS</t>
  </si>
  <si>
    <t>09178002-010-14</t>
  </si>
  <si>
    <t>I-26-2014-G.I.</t>
  </si>
  <si>
    <t>MANTENIMIENTO AL SEÑALAMIENTO MARÍTIMO Y FARO DEL PUERTO DE LÁZARO CÁRDENAS</t>
  </si>
  <si>
    <t>09178002-011-14</t>
  </si>
  <si>
    <t>I-27-2014-G.I.</t>
  </si>
  <si>
    <t>MANTENIMIENTO Y CONSERVACIÓN DE ÁREAS ECOLÓGICAS</t>
  </si>
  <si>
    <t>09178002-012-14</t>
  </si>
  <si>
    <t>I-28-2014-G.I.</t>
  </si>
  <si>
    <t>09178002-013-14</t>
  </si>
  <si>
    <t>I-29-2014-G.I.</t>
  </si>
  <si>
    <t>MANTENIMIENTO A OFICINAS Y SERVICIOS GENERALES.</t>
  </si>
  <si>
    <t>09178002-014-14</t>
  </si>
  <si>
    <t>I-30-2014-G.I.</t>
  </si>
  <si>
    <t>SERVICIO DE TOPOGRAFÍA EN EL RECINTO PORTUARIO DE LÁZARO CÁRDENAS</t>
  </si>
  <si>
    <t>09178002-015-14</t>
  </si>
  <si>
    <t>I-31-2014-G.I.</t>
  </si>
  <si>
    <t>CONTROL DE CALIDAD EN OBRAS DIVERSAS EN EL RECINTO PORTUARIO DE LÁZARO CÁRDENAS</t>
  </si>
  <si>
    <t>API-LI-GI-10-14-05</t>
  </si>
  <si>
    <t>I-33-2014-G.I.</t>
  </si>
  <si>
    <t>II-27-2014-G.I.</t>
  </si>
  <si>
    <t>MANTENIMIENTO Y ACONDICIONAMIENTO DE MALECON DEL PUERTO DE LAZARO CARDENAS</t>
  </si>
  <si>
    <t>I-34-2014-G.I.</t>
  </si>
  <si>
    <t>MANTENIMIENTO EN CUBIERTA DEL TEATRO DEL MALECON DE LA CULTURA Y LAS ARTES EN EL PUERTO DE LAZARO CARDENAS</t>
  </si>
  <si>
    <t>API-LI-GI-10-14-06</t>
  </si>
  <si>
    <t>I-36-2014-G.I.</t>
  </si>
  <si>
    <t>MANTENIMIENTO Y REHABILITACIÓN A LA RED CONTRAINCENDIOS EN ISLA DE ENMEDIO DEL PUERTO DE LÁZARO CÁRDENAS</t>
  </si>
  <si>
    <t>API-LI-GI-10-14-07</t>
  </si>
  <si>
    <t>I-37-2014-G.I.</t>
  </si>
  <si>
    <t>MANTENIMIENTO Y REHABILITACIÓN DE SEÑALAMIENTO EN MUELLES DE TUMS EN EL PUERTO DE LÁZARO CÁRDENAS</t>
  </si>
  <si>
    <t>I-38-2014-G.I.</t>
  </si>
  <si>
    <t>REHABILITACION DE RED DE ALUMBRADO DE ACCESO AL PUERTO DE LAZARO CARDENAS</t>
  </si>
  <si>
    <t xml:space="preserve">I-37-2013-G.I.      </t>
  </si>
  <si>
    <t>II-27-2013-G.I.</t>
  </si>
  <si>
    <t xml:space="preserve"> II-27-2013-G.I.</t>
  </si>
  <si>
    <t>I-69-2013-G.I.</t>
  </si>
  <si>
    <t>I-21-2015-G.I.</t>
  </si>
  <si>
    <t>I-22-2015-G.I.</t>
  </si>
  <si>
    <t>I-23-2015-G.I.</t>
  </si>
  <si>
    <t>I-24-2015-G.I.</t>
  </si>
  <si>
    <t>I-25-2015-G.I.</t>
  </si>
  <si>
    <t>I-26-2015-G.I.</t>
  </si>
  <si>
    <t>I-29-2015-G.I.</t>
  </si>
  <si>
    <t>I-34-2015-G.I.</t>
  </si>
  <si>
    <t xml:space="preserve">I-01-2015-G.I.
</t>
  </si>
  <si>
    <t>I-20-2015-G.I.</t>
  </si>
  <si>
    <t>I-27-2015-G.I.</t>
  </si>
  <si>
    <t>I-28-2015-G.I.</t>
  </si>
  <si>
    <t>MANTENIMIENTO GENERAL AL SISTEMA ELÉCTRICO Y DE ALUMBRADO DE VIALIDADES COMUNES DEL PUERTO DE LÁZARO CÁRDENAS, MICH.</t>
  </si>
  <si>
    <t>MANTENIMIENTO A OFICINAS Y SERVICIOS GENERALES</t>
  </si>
  <si>
    <t>MANTENIMIENTO AL SEÑALAMIENTO MARÍTIMO Y FARO DEL PUERTO DE LÁZARO CÁRDENAS, MICH</t>
  </si>
  <si>
    <t>MANTENIMIENTO, INSPECCIONES Y ACOMPAÑAMIENTO EN APERTURAS DEL SISTEMA BASCULANTE DEL PUENTE ALBATROS</t>
  </si>
  <si>
    <t>CONSTRUCCIÓN DE INFRAESTRUCTURA, SUMINISTRO, INSTALACIÓN Y PUESTA EN MARCHA DE UN NUEVO PORTAL DE RAYOS GAMMA EN EL PUERTO DE LÁZARO CÁRDENAS, MICH.</t>
  </si>
  <si>
    <t>CONSTRUCCIÓN DE PAVIMENTOS EN PATIOS EN ISLA DEL CAYACAL EN EL PUERTO DE LÁZARO CÁRDENAS, MICH.</t>
  </si>
  <si>
    <t>CONSTRUCCIÓN DE BARDA COLINDATE Y RETIRO DE CERCADO EXISTENTE EN EL PUERTO DE LÁZARO CÁRDENAS, MICH.</t>
  </si>
  <si>
    <t>MANTENIMIENTO DE VIALIDADES DEL PUERTO DE LÁZARO CÁRDENAS, MICH.</t>
  </si>
  <si>
    <t>CONSTRUCCIÓN DE INFRAESTRUCTURA DOTACIONAL E INSTALACIONES COMPLEMENTARIAS EN CONJUNTO ARQUITECTÓNICO DEL CUMAR.</t>
  </si>
  <si>
    <t>MANTENIMIENTO A PLANTAS DE TRATAMIENTO DE AGUAS NEGRAS EN EL RECINTO PORTUARIO DE LÁZARO CÁRDENAS, MICH.</t>
  </si>
  <si>
    <t>MANTENIMIENTO Y REHABILITACIÓN DE PAVIMENTOS EN EL ÁREA DE SERVICIOS LOGÍSTICOS AL AUTOTRANSPORTE EN EL PUERTO DE LÁZARO CÁRDENAS, MICH.</t>
  </si>
  <si>
    <t>MANTENIMIENTO A AIRES ACONDICIONADOS EN APILAC</t>
  </si>
  <si>
    <t>MANTENIMIENTO Y REHABILITACIÓN DE PATIO DE AUTOS EN ISLA DE ENMEDIO EN EL PUERTO DE LÁZARO CÁRDENAS, MICH.</t>
  </si>
  <si>
    <t>MANTENIMIENTO Y REHABILITACIÓN DE CORTAVÍAS EN VÍA FÉRREA DEL PUERTO DE LÁZARO CÁRDENAS, MICH.</t>
  </si>
  <si>
    <t>CONSTRUCCIONES ELECTROMECANICAS VEYSA, S.A.DE C.V.</t>
  </si>
  <si>
    <t>CARRILLO FARFAN, S.A. DE C.V.</t>
  </si>
  <si>
    <t>GRUPO VERDE DE LA CONSTRUCCIÓN, S.A.DE C.V.</t>
  </si>
  <si>
    <t xml:space="preserve">FAVIOLA SÁNCHEZ VILLEGAS </t>
  </si>
  <si>
    <t>DESARROLLO TECNOLOGICO LZC, S.A. DE C.V.</t>
  </si>
  <si>
    <t>LEIDOS INC. EN CONJUNTO CON INTERCAMBIO COMERCIAL, S.A. DE C.V.</t>
  </si>
  <si>
    <t>CONSTRUCTORES INDUSTRIALES RYA, S.A. DE C.V.</t>
  </si>
  <si>
    <t>INSTALACIONES TERMICAS Y CONSTRUCCIONES CIVILES, S.A. DE C.V.</t>
  </si>
  <si>
    <t>SERVICIOS ESPECIALES Y EQUIPOS PARA CONSERVACIÓN DE CARRETERAS, S.A. DE C.V</t>
  </si>
  <si>
    <t xml:space="preserve">SERVICIOS ESPECIALES Y EQUIPOS PARA CONSERVACIÓN DE CARRETERAS, S.A. DE C.V. </t>
  </si>
  <si>
    <t>IMPULSO CONSTRUCTOR LATINOAMERICANO, S.A. DE C.V.</t>
  </si>
  <si>
    <t>OCEAN PACIFIC CONSTRUCCIONES, S.A. DE C.V.</t>
  </si>
  <si>
    <t xml:space="preserve"> 09178002-001-15</t>
  </si>
  <si>
    <t>09178002-003-15</t>
  </si>
  <si>
    <t>I-02-2015-G.I.</t>
  </si>
  <si>
    <t>09178002-004-15</t>
  </si>
  <si>
    <t>I-03-2015-G.I.</t>
  </si>
  <si>
    <t>09178002-005-15</t>
  </si>
  <si>
    <t>I-04-2015-G.I.</t>
  </si>
  <si>
    <t>09178002-006-15</t>
  </si>
  <si>
    <t>I-05-2015-G.I.</t>
  </si>
  <si>
    <t>09178002-007-15</t>
  </si>
  <si>
    <t>I-06-2015-G.I.</t>
  </si>
  <si>
    <t>09178002-008-15</t>
  </si>
  <si>
    <t>I-07-2015-G.I.</t>
  </si>
  <si>
    <t>I-08-2015-G.I.</t>
  </si>
  <si>
    <t>09178002-009-15</t>
  </si>
  <si>
    <t>I-09-2015-G.I.</t>
  </si>
  <si>
    <t>09178002-011-15</t>
  </si>
  <si>
    <t>I-10-2015-G.I.</t>
  </si>
  <si>
    <t>09178002-010-15</t>
  </si>
  <si>
    <t>I-11-2015-G.I.</t>
  </si>
  <si>
    <t>I-12-2015-G.I.</t>
  </si>
  <si>
    <t>API-LI-GI-08-15-03</t>
  </si>
  <si>
    <t>I-13-2015-G.I.</t>
  </si>
  <si>
    <t>09178002-014-15</t>
  </si>
  <si>
    <t>I-14-2015-G.I.</t>
  </si>
  <si>
    <t>09178002-013-15</t>
  </si>
  <si>
    <t>I-15-2015-G.I.</t>
  </si>
  <si>
    <t>I-16-2015-G.I.</t>
  </si>
  <si>
    <t>09178002-017-15</t>
  </si>
  <si>
    <t>I-17-2015-G.I.</t>
  </si>
  <si>
    <t>09178002-018-15</t>
  </si>
  <si>
    <t>I-18-2015-G.I.</t>
  </si>
  <si>
    <t>ADJ-03</t>
  </si>
  <si>
    <t>I-19-2015-G.I.</t>
  </si>
  <si>
    <t>09178002-021-15</t>
  </si>
  <si>
    <t>09178002-019-15</t>
  </si>
  <si>
    <t>09178002-020-15</t>
  </si>
  <si>
    <t>09178002-015-15</t>
  </si>
  <si>
    <t>09178002-029-15</t>
  </si>
  <si>
    <t>09178002-022-15</t>
  </si>
  <si>
    <t xml:space="preserve"> 09178002-025-15</t>
  </si>
  <si>
    <t>09178002-030-15</t>
  </si>
  <si>
    <t>09178002-024-15</t>
  </si>
  <si>
    <t>09178002-023-15</t>
  </si>
  <si>
    <t xml:space="preserve">I-32-2015-G.I.
</t>
  </si>
  <si>
    <t>API-LI-GI-11-15-04</t>
  </si>
  <si>
    <t xml:space="preserve">I-33-2015-G.I.
</t>
  </si>
  <si>
    <t>09178002-028-15</t>
  </si>
  <si>
    <t>II-11-2015-G.I.</t>
  </si>
  <si>
    <t>II-12-2015-G.I.</t>
  </si>
  <si>
    <t>II-08-2015-G.I.</t>
  </si>
  <si>
    <t>II-15-2015-G.I.</t>
  </si>
  <si>
    <t>II-13-2015-G.I.</t>
  </si>
  <si>
    <t>II-32-2015-G.I.</t>
  </si>
  <si>
    <t>II-22-2015-G.I.</t>
  </si>
  <si>
    <t>II-33--2015-G.I.</t>
  </si>
  <si>
    <t>II-23-2015-G.I.</t>
  </si>
  <si>
    <t>II-28-2015-G.I.
EN TIEMPO</t>
  </si>
  <si>
    <t>II-29-2015-G.I.</t>
  </si>
  <si>
    <t>II-27-2015-G.I.</t>
  </si>
  <si>
    <t>II-05-2016-G.I.</t>
  </si>
  <si>
    <t>II-01-2016-G.I.
II-02-2016-G.I.</t>
  </si>
  <si>
    <t>II-07-2016-G.I.</t>
  </si>
  <si>
    <t>II-30-2015-G.I.</t>
  </si>
  <si>
    <t>II-35-2015-G.I.</t>
  </si>
  <si>
    <t>II-36-2015-G.I.</t>
  </si>
  <si>
    <t>CONSTRUCCIÓN DE PROTECCIÓN MARGINAL Y PLAYERA EN EL PUERTO DE LÁZARO CÁRDENAS, MICH.</t>
  </si>
  <si>
    <t>MANTENIMIENTO A AIRES ACONDICIONADOS</t>
  </si>
  <si>
    <t>CONSTRUCCIÓN DE CERCADO PERIMETRAL E INSTALACIÓN DE POSTES DE ALUMBRADO EN LA 2DA. ETAPA DE RFE</t>
  </si>
  <si>
    <t>MANTENIMIENTO A OFICINAS Y SERVICIOS GENERALES EN ADUANA DE LÁZARO CÁRDENAS, MICH.</t>
  </si>
  <si>
    <t>ADECUACIÓN Y CONSTRUCCIÓN DE ÁREA DE CCTV, ÁREAS DE SERVICIO COMÚN Y ALMACÉN DE APILAC</t>
  </si>
  <si>
    <t>MANTENIMIENTO A PLANTAS DE TRATAMIENTO DE AGUAS NEGRAS EN EL RECINTO PORTUARIO DE LÁZARO CÁRDENAS, MICH</t>
  </si>
  <si>
    <r>
      <t>AMBIENTACIÓN CLIMÁTICA DEL ÁREA DE EXPOSICIÓN DEL CENTRO DE NEGOCIOS EN EL PUERTO DE LÁZARO CÁRDENAS, MICH.</t>
    </r>
    <r>
      <rPr>
        <sz val="11"/>
        <color theme="1"/>
        <rFont val="Arial Narrow"/>
        <family val="2"/>
      </rPr>
      <t>"</t>
    </r>
  </si>
  <si>
    <t>CONSTRUCCIÓN DE VIALIDAD PERIFERICA NORTE E INFRAESTRUCTURA VIAL EN EL PUERTO DE LAZARO CARDENAS, MICH.</t>
  </si>
  <si>
    <t>CONSTRUCCIÓN DE 2DA. ETAPA RUTA FISCAL Y MÓDULO DE SELECCIÓN DEL PRIMER RECONOCIMIENTO EN ADUANA IMPORTACIÓN EN EL PUERTO DE LÁZARO CÁRDENAS, MICH.</t>
  </si>
  <si>
    <t>REHABILITACIÓN Y AMPLIACIÓN EN EL DRAGADO DE CANALES Y DARSENAS</t>
  </si>
  <si>
    <t>CONSTRUCCIÓN DE TECHUMBRES EN ESTACIONAMIENTO Y CASETA DE CONTROL DE ACCESO DEL CUMAR</t>
  </si>
  <si>
    <t>ADECUACIÓN A COBERTIZO PARA MANTENIMIENTO DE EMBARCACIONES MENORES EN EL PUERTO DE LÁZARO CÁRDENAS, MICH.</t>
  </si>
  <si>
    <t>MANTENIMIENTO Y REHABILITACIÓN DE RED DE MEDIA TENSIÓN E INFRAESTRUCTURA DE CCTV</t>
  </si>
  <si>
    <t>CONSTRUCCIÓN DE MÁSTIL DE BANDERA EN INSTALACIONES DEL CUMAR EN EL PUERTO DE LÁZARO CÁRDENAS, MICH.</t>
  </si>
  <si>
    <t>SERVICIO DE TOPOGRAFÍA EN EL RECINTO PORTUARIO DE LÁZARO CÁRDENAS, MICH.</t>
  </si>
  <si>
    <t>CONTROL DE CALIDAD EN OBRAS DIVERSAS EN EL RECINTO PORTUARIO DE LÁZARO CÁRDENAS, MICH</t>
  </si>
  <si>
    <t>RESIDENCIA DE SUPERVISIÓN PARA LA REHABILITACIÓN Y AMPLIACIÓN EN EL DRAGADO DE CANALES Y DÁRSENAS</t>
  </si>
  <si>
    <t>CONSTRUCTORA Y ARRENDADORA DE LA COSTA DE MICHOACAN, S.A. DE C.V.</t>
  </si>
  <si>
    <t>FAVIOLA SANCHEZ VILLEGAS</t>
  </si>
  <si>
    <t xml:space="preserve">RAM DE MEXICO CONSTRUCTORA, S.A. DE C.V., </t>
  </si>
  <si>
    <t>SERVICIOS ESPECIALES Y EQUIPOS PARA CONSERVACIÓN DE CARRETERAS, S.A. DE C.V.</t>
  </si>
  <si>
    <t>SANTIAGO ARTURO CEDILLO AGUILAR</t>
  </si>
  <si>
    <t>INMOBILIARIA Y CONSTRUCTORA LC, S.A. DE C.V.</t>
  </si>
  <si>
    <t>GIOMOZAK CONSTRUCCIONES, S.A. DE C.V.</t>
  </si>
  <si>
    <t>CORPORATIVO CONSTRUCTOR DE OBRA, S.A. DE C.V.</t>
  </si>
  <si>
    <t>ARRENDADORA Y CONSTRUCTORA NACIONAL, S.A. DE C.V.</t>
  </si>
  <si>
    <t>DRAGAMEX, S.A. DE C.V.</t>
  </si>
  <si>
    <t>OBRAS Y PROYECTOS DEL PACIFICO, S.A DE C.V.</t>
  </si>
  <si>
    <t>DOHO CONSTRUCTIVO, S.A. DE C.V.</t>
  </si>
  <si>
    <t xml:space="preserve"> CONSTRUCIONES ELECTROMECANICAS VEYSA, S.A. DE C.V.</t>
  </si>
  <si>
    <t>BALBINA ENRIQUEZ RODRIGUEZ</t>
  </si>
  <si>
    <t>INGENIERIA PRODUCTIVIDAD Y CALIDAD, S.A. DE C.V.</t>
  </si>
  <si>
    <t>RAÚL MIMBELA LÓPEZ</t>
  </si>
  <si>
    <t>ARI ARQUITECTURA E INGENIERIA, S.A. DE C.V.</t>
  </si>
  <si>
    <t>09178002-001-16</t>
  </si>
  <si>
    <t>I-01-2016-G.I.</t>
  </si>
  <si>
    <t xml:space="preserve">II-10-2016-G.I.
II-32-2016-G.I.
</t>
  </si>
  <si>
    <t>09178002-002-16</t>
  </si>
  <si>
    <t>I-02-2016-G.I.</t>
  </si>
  <si>
    <t>II-12-2016-G.I.</t>
  </si>
  <si>
    <t>09178002-003-16</t>
  </si>
  <si>
    <t>I-03-2016-G.I.</t>
  </si>
  <si>
    <t>II-28-2016-G.I.</t>
  </si>
  <si>
    <t>09178002-004-16</t>
  </si>
  <si>
    <t>I-04-2016-G.I.</t>
  </si>
  <si>
    <t>II-38-2016-G.I.</t>
  </si>
  <si>
    <t>09178002-005-16</t>
  </si>
  <si>
    <t>I-05-2016-G.I.</t>
  </si>
  <si>
    <t>09178002-006-16</t>
  </si>
  <si>
    <t>I-06-2016-G.I.</t>
  </si>
  <si>
    <t>II-20-2016-G.I.</t>
  </si>
  <si>
    <t>09178002-010-16</t>
  </si>
  <si>
    <t>I-08-2016-G.I.</t>
  </si>
  <si>
    <t>II-15-2016-G.I.</t>
  </si>
  <si>
    <t>09178002-008-16</t>
  </si>
  <si>
    <t>I-09-2016-G.I.</t>
  </si>
  <si>
    <t>II-22-2016-G.I.</t>
  </si>
  <si>
    <t>I-10-2016-G.I.</t>
  </si>
  <si>
    <t>09178002-012-16</t>
  </si>
  <si>
    <t>I-11-2016-G.I.</t>
  </si>
  <si>
    <t>II-25-2016-G.I.</t>
  </si>
  <si>
    <t>09178002-014-16</t>
  </si>
  <si>
    <t>I-12-2016-G.I.</t>
  </si>
  <si>
    <t>II-17-2016-G.I.</t>
  </si>
  <si>
    <t>I-13-2016-G.I.</t>
  </si>
  <si>
    <t>II-27-2016-G.I.</t>
  </si>
  <si>
    <t>09178002-015-16</t>
  </si>
  <si>
    <t>I-14-2016-G.I.</t>
  </si>
  <si>
    <t>I-15-2016-G.I.</t>
  </si>
  <si>
    <t>09178002-016-16</t>
  </si>
  <si>
    <t>I-16-2016-G.I.</t>
  </si>
  <si>
    <t>09178002-017-16</t>
  </si>
  <si>
    <t>I-17-2016-G.I.</t>
  </si>
  <si>
    <t>II-31-2016-G.I.</t>
  </si>
  <si>
    <t>09178002-013-16</t>
  </si>
  <si>
    <t>I-18-2016-G.I.</t>
  </si>
  <si>
    <t>II-26-2016-G.I.</t>
  </si>
  <si>
    <t>09178002-018-16</t>
  </si>
  <si>
    <t>I-19-2016-G.I.</t>
  </si>
  <si>
    <t>09178002-019-16</t>
  </si>
  <si>
    <t>I-20-2016-G.I.</t>
  </si>
  <si>
    <t>II-35-2016-G.I.</t>
  </si>
  <si>
    <t>09178002-021-16</t>
  </si>
  <si>
    <t>I-21-2016-G.I.</t>
  </si>
  <si>
    <t>09178002-022-16</t>
  </si>
  <si>
    <t>I-22-2016-G.I.</t>
  </si>
  <si>
    <t>09178002-023-16</t>
  </si>
  <si>
    <t>I-23-2016-G.I.</t>
  </si>
  <si>
    <t>09178002-024-16</t>
  </si>
  <si>
    <t>I-24-2016-G.I.</t>
  </si>
  <si>
    <t>09178002-026-16</t>
  </si>
  <si>
    <t>I-25-2016-G.I.</t>
  </si>
  <si>
    <t>I-26-2016-G.I.</t>
  </si>
  <si>
    <t>I-27-2016-G.I.</t>
  </si>
  <si>
    <t>I-28-2016-G.I.</t>
  </si>
  <si>
    <t>II-24-2016-G.I.</t>
  </si>
  <si>
    <t>09178002-027-16</t>
  </si>
  <si>
    <t>I-29-2016-G.I.</t>
  </si>
  <si>
    <t>09178002-030-16</t>
  </si>
  <si>
    <t>I-30-2016-G.I.</t>
  </si>
  <si>
    <t>II-34-2016-G.I.</t>
  </si>
  <si>
    <t>09178002-031-16</t>
  </si>
  <si>
    <t>I-31-2016-G.I.</t>
  </si>
  <si>
    <t>II-29-2016-G.I.</t>
  </si>
  <si>
    <t>I-32-2016-G.I.</t>
  </si>
  <si>
    <t>I-33-2016-G.I.</t>
  </si>
  <si>
    <t>II-30-2016-G.I.</t>
  </si>
  <si>
    <t>I-34-2016-G.I.</t>
  </si>
  <si>
    <t>09178002-028-16</t>
  </si>
  <si>
    <t>I-35-2016-G.I.</t>
  </si>
  <si>
    <t>09178002-029-16</t>
  </si>
  <si>
    <t>I-36-2016-G.I.</t>
  </si>
  <si>
    <t>II-33-2016-G.I.</t>
  </si>
  <si>
    <t>I-37-2016-G.I.</t>
  </si>
  <si>
    <t>09178002-033-16</t>
  </si>
  <si>
    <t>I-39-2016-G.I.</t>
  </si>
  <si>
    <t>09178002-032-16</t>
  </si>
  <si>
    <t>I-38-2016-G.I.</t>
  </si>
  <si>
    <t>II-37-2016-G.I.
ANTICIPO</t>
  </si>
  <si>
    <t>09178002-025-16</t>
  </si>
  <si>
    <t>I-40-2016-G.I.</t>
  </si>
  <si>
    <t>CONSTRUCCIÓN DE PROTECCIÓN PLAYERA EN EL PUERTO DE LÁZARO CÁRDENAS, MICH.</t>
  </si>
  <si>
    <t>CONSTRUCCIÓN DE DRENAJES PLUVIALES EN EL RECINTO PORTUARIO DE LÁZARO CÁRDENAS, MICH.</t>
  </si>
  <si>
    <t>MANTENIMIENTO A VIALIDADES EN EL PUERTO DE LÁZARO CÁRDENAS, MICH.</t>
  </si>
  <si>
    <t>MANTENIMIENTO A INSTALACIONES DE ADUANA EN EL RECINTO PORTUARIO DE LÁZARO CÁRDENAS, MICH.</t>
  </si>
  <si>
    <t>MANTENIMIENTO, REHABILITACIÓN Y ACONDICIONAMIENTO DE ACCESO TORRE 5 EN EL PUERTO DE LÁZARO CÁRDENAS, MICH.</t>
  </si>
  <si>
    <t>CONSTRUCCIÓN DE BARDA COLINDANTE EN EL PUERTO DE LÁZARO CÁRDENAS, MICH.</t>
  </si>
  <si>
    <t>PROYECTO PARA LA CONSTRUCCIÓN, INSTALACIÓN Y PUESTA EN OPERACIÓN DE PLANTAS DE TRATAMIENTO DE AGUAS RESIDUALES EN EL PUERTO DE LÁZARO CÁRDENAS, MICH.</t>
  </si>
  <si>
    <t>CONSTRUCCIÓN DE ALMACÉN DE MUESTRAS, LABORATORIO Y EQUIPAMIENTO EN SEGUNDA ETAPA DE ADUANA IMPORTACIÓN EN EL PUERTO DE LÁZARO CÁRDENAS, MICH.</t>
  </si>
  <si>
    <t>LIMPIEZA Y DESENRAICE DE MALEZA EN LA ZONA NORTE DE ISLA DEL CAYACAL DEL PUERTO DE LÁZARO CÁRDENAS, MICH.</t>
  </si>
  <si>
    <t>MANTENIMIENTO CON ACABADOS DE MADERA EN OFICINAS ADMINISTRATIVAS, EN EL PUERTO DE LÁZARO CÁRDENAS, MICH.</t>
  </si>
  <si>
    <t>RENIVELACIÓN DE TERRACERÍAS EN ZONAS DEL RECINTO PORTUARIO DE LÁZARO CÁRDENAS, MICH.</t>
  </si>
  <si>
    <t>REHABILITACION DE RED DE ALUMBRADO EN BAJA TENSION EN LA ISLA DE CAYACAL, EN EL PUERTO DE LAZARO CARDENAS, MICH.</t>
  </si>
  <si>
    <t>DRAGADO DE MANTENIMIENTO EN EL PUERTO DE LÁZARO CÁRDENAS, MICH.</t>
  </si>
  <si>
    <t>SUMINISTRO, INSTALACIÓN Y PUESTA EN MARCHA DE LUCES SECTORIALES EN BALIZAS DEL PUERTO DE LÁZARO CÁRDENAS, MICH.</t>
  </si>
  <si>
    <t>MANTENIMIENTO CORRECTIVO A SECCIONADORES Y CABLEADO DE MEDIA TENSIÓN EN EL PUERTO DE LÁZARO CÁRDENAS, MICH.</t>
  </si>
  <si>
    <r>
      <t>"</t>
    </r>
    <r>
      <rPr>
        <sz val="10"/>
        <color theme="1"/>
        <rFont val="Arial Narrow"/>
        <family val="2"/>
      </rPr>
      <t>MANTENIMIENTO MECANICO AL PUENTE ALBATROS Y PASOS A DESNIVEL EN EL PUERTO DE LÁZARO CÁRDENAS, MICH."</t>
    </r>
  </si>
  <si>
    <t>CONSTRUCCIÓN, INSTALACIÓN Y PUESTA EN OPERACIÓN DE PLANTAS DE TRATAMIENTO DE AGUAS RESIDUALES EN EL PUERTO DE LÁZARO CÁRDENAS, MICH.</t>
  </si>
  <si>
    <t>SERVICIO DE TOPOGRAFIA EN EL RECINTO PORTUARIO DE LAZARO CARDENAS, MICH</t>
  </si>
  <si>
    <t>CONTROL DE CALIDAD EN OBRAS DIVERSAS EN EL RECINTO PORTUARIO DE LÁZARO CÁRDENAS, MICH.</t>
  </si>
  <si>
    <r>
      <rPr>
        <sz val="10"/>
        <color theme="1"/>
        <rFont val="Arial Narrow"/>
        <family val="2"/>
      </rPr>
      <t>MANTENIMIENTO A OFICINAS Y SERVICIOS GENERALES</t>
    </r>
  </si>
  <si>
    <t>MANTENIMIENTO AL SEÑALAMIENTO MARÍTIMO Y FARO DEL PUERTO DE LÁZARO CÁRDENAS, MICH.</t>
  </si>
  <si>
    <t>ADECUACIÓN DE INFRAESTRUCTURA EN EL MALECÓN DE LA CULTURA Y LAS ARTES EN EL RECINTO PORTUARIO DE LAZARO CARDENAS, MICH.</t>
  </si>
  <si>
    <t>REPARACION Y ACABADOS EN MUROS DEL EDIFICIO CORPORATIVO DE APILAC.</t>
  </si>
  <si>
    <t>MANTENIMIENTO A BASE DE RECUBRIMIENTO CON MATERIAL POLIURETANO EN ESCALONES DEL EDIFICIO CORPORATIVO DE APILAC.</t>
  </si>
  <si>
    <t>MANTENIMIENTO E INSPECCIONES EN APERTURAS DEL SISTEMA BASCULANTE DEL PUENTE ALBATROS</t>
  </si>
  <si>
    <t>REHABILITACIÓN A BASE DE RIEGO DE SELLO CON FIBRA DE VIDRIO EN VIALIDADES COMUNES DEL PUERTO DE LÁZARO CÁRDENAS, MICH</t>
  </si>
  <si>
    <t>MANTENIMIENTO Y REHABILITACIÓN DE DRENES PLUVIALES Y PAVIMENTOS EN MUELLES DE LAS TUM’S EN EL RECINTO PORTUARIO DE LÁZARO CÁRDENAS</t>
  </si>
  <si>
    <t>MANTENIMIENTO A CUBIERTA DEL MODULO 2 DEL MALECÓN DE LA CULTURA Y LAS ARTES EN EL PUERTO DE LÁZARO CÁRDENAS, MICH</t>
  </si>
  <si>
    <t>ADECUACION DEL SERVICIO DE DRENAJE SANITARIO EN EL  EDIFICIO CORPORATIVO DE APILAC</t>
  </si>
  <si>
    <t>MANTENIMIENTO Y REPARACION AL CERCADO PERIMETRAL EN LAS AREAS DELIMITADAS DEL RECINTO PORTUARIO DE LAZAROI CARDENAS, MICH.</t>
  </si>
  <si>
    <t>MANTENIMIENTO GENERAL AL SISTEMA ELÉCTRICO Y DE ALUMBRADO EN ÁREAS COMUNES DEL PUERTO DE LÁZARO CÁRDENAS, MICH.</t>
  </si>
  <si>
    <t>CONSTRUCCIÓN DE CERCADO PERIMETRAL EN ZONA DE DESARROLLO PORTUARIO EN ISLA DE ENMEDIO DEL PUERTO DE LÁZARO CÁRDENAS, MICH.</t>
  </si>
  <si>
    <t>READECUACIÓN DE SERVICIO DE LUMINARIAS A BASE DE TECNOLOGÍA LED DE ULTIMA GENERACIÓN EN ZONAS COMUNES DEL EDIFICIO CORPORATIVO DE APILAC</t>
  </si>
  <si>
    <t>MANTENIMIENTO DE PATIO PARA SERVICIO DE PENSIÓN AL AUTOTRANSPORTE EN EL PUERTO DE LÁZARO CÁRDENAS, MICH.</t>
  </si>
  <si>
    <t>CONSTRUCCIÓN DE INFRAESTRUCTURA, SUMINISTRO, INSTALACIÓN Y PUESTA EN MARCHA DE UN NUEVO PORTAL DE RAYOS GAMMA EN LA TERCERA ETAPA DE ADUANA IMPORTACIÓN EN EL PUERTO DE LÁZARO CÁRDENAS, MICH.</t>
  </si>
  <si>
    <t>CONSTRUCCION DE 3RA. ETAPA DE ADUANA IMPORTACIÓN EN EL PUERTO DE LAZARO CARDENAS, MICH.</t>
  </si>
  <si>
    <t>CONCEPTO ESPACIO, S.A. DE C.V.</t>
  </si>
  <si>
    <t>CORPORATIVO ALDEZA, S.A. DE C.V.</t>
  </si>
  <si>
    <t>SERVICIOS ESPECIALES Y EQUIPOS PARA CONSERVACION DE CARRETERAS, S.A. DE C.V.</t>
  </si>
  <si>
    <r>
      <t>FAVIOLA SANCHEZ VILLEGAS</t>
    </r>
    <r>
      <rPr>
        <sz val="10"/>
        <color theme="1"/>
        <rFont val="Arial Narrow"/>
        <family val="2"/>
      </rPr>
      <t xml:space="preserve"> </t>
    </r>
  </si>
  <si>
    <t>CONSORCIO CONSTRUCTOR AMBIENTAL, S.A. DE C.V.</t>
  </si>
  <si>
    <t>VIA CONSTRUCTORA Y MAQUINARIA, S.A. DE C.V.</t>
  </si>
  <si>
    <t>RICARDO AGUILAR HIDALGO</t>
  </si>
  <si>
    <t>INGENIERÍA PRODUCTIVIDAD Y CALIDAD, S.A. DE C.V.</t>
  </si>
  <si>
    <t>CONSTRUCCIONES Y PROYECTOS CIA, S.A. DE C.V.</t>
  </si>
  <si>
    <r>
      <t>ROBERTO ARTURO ROLDAN ALARCON</t>
    </r>
    <r>
      <rPr>
        <sz val="10"/>
        <color theme="1"/>
        <rFont val="Arial Narrow"/>
        <family val="2"/>
      </rPr>
      <t xml:space="preserve"> </t>
    </r>
  </si>
  <si>
    <t>CONSTRUCTORA Y ARRENDADORA DE LA COSTA DE MICHOACÁN, S.A. DE C.V.</t>
  </si>
  <si>
    <t>JUAN MANUEL BENITEZ SANDOVAL</t>
  </si>
  <si>
    <t>DRAGAMEX, S.A. DE C.V. EN PARTICIPACION CONJUNTA CON CABA SERVICIO DE PERSONAL, S.A. DE C.V.</t>
  </si>
  <si>
    <r>
      <t>DESARROLLO TECNOLOGICO LZC, S.A. DE C.V.</t>
    </r>
    <r>
      <rPr>
        <sz val="10"/>
        <color theme="1"/>
        <rFont val="Arial Narrow"/>
        <family val="2"/>
      </rPr>
      <t>,  EN PARTICIPACIÓN CONJUNTA CON LA EMPRESA CONSTRUCCIONES CIVILES Y PROTECCIONES ANTICORROSIVAS, S.A. DE C.V.,</t>
    </r>
  </si>
  <si>
    <t>CONSTRUCCIONES ELECTROMECANICAS VEYSA, S.A. DE C.V.</t>
  </si>
  <si>
    <t>CONSORCIO CONSTRUCTOR AMBIENTAL, S.A. DE C.V., EN PARTICIPACIÓN CONJUNTA CON LA EMPRESA ANTIÁCIDOS Y ANTICORROSIVOS, S.A. DE C.V.</t>
  </si>
  <si>
    <t>RS CONSTRUCCIONES ESTUDIOS Y PROYECTOS, S.A. DE C.V.</t>
  </si>
  <si>
    <t>JOSE LUIS JUSTO ORDUÑO</t>
  </si>
  <si>
    <t>CARRILLO FARFAN, S.A.DE C.V.</t>
  </si>
  <si>
    <t>ASESORIA, SUPERVISION Y CONSTRUCCION CIVIL, S.A. DE C.V.</t>
  </si>
  <si>
    <t xml:space="preserve">FAVIOLA SANCHEZ VILLEGAS </t>
  </si>
  <si>
    <t>E2 PUBLICIDAD Y MEDIOS IMPRESOS S. DE R.L. DE C.V.</t>
  </si>
  <si>
    <r>
      <t>UBALDO GARCIA GRANADOS</t>
    </r>
    <r>
      <rPr>
        <sz val="10"/>
        <color theme="1"/>
        <rFont val="Arial Narrow"/>
        <family val="2"/>
      </rPr>
      <t xml:space="preserve"> </t>
    </r>
  </si>
  <si>
    <r>
      <t>BALBINA ENRIQUEZ RODRIGUEZ</t>
    </r>
    <r>
      <rPr>
        <sz val="10"/>
        <color theme="1"/>
        <rFont val="Arial Narrow"/>
        <family val="2"/>
      </rPr>
      <t xml:space="preserve"> </t>
    </r>
  </si>
  <si>
    <t>CONSTRUCCIONES CIVILES Y PROTECCIONES ANTICORROSIVAS, S.A. DE C.V.</t>
  </si>
  <si>
    <t>GRUPO JRB CONSTRUCCIONES Y SERVICIOS S. DE R.L. DE C.V.</t>
  </si>
  <si>
    <r>
      <t xml:space="preserve">LEIDOS INC. </t>
    </r>
    <r>
      <rPr>
        <sz val="10"/>
        <color theme="1"/>
        <rFont val="Arial Narrow"/>
        <family val="2"/>
      </rPr>
      <t>EN PARTICIPACIÓN CONJUNTA CON LA EMPRESA INTERCAMBIO COMERCIAL, S.A. DE C.V.</t>
    </r>
  </si>
  <si>
    <t>GRUPO HIDRAULICO ALAS, S.A. DE C.V. EN PARTICIPACIÓN CONJUNTA CON LA EMPRESA CONSTRUCTORA ESPARTA, S.A. DE C.V.</t>
  </si>
  <si>
    <t>21/12/16</t>
  </si>
  <si>
    <t>30/12/16</t>
  </si>
  <si>
    <t>09178002-01-17</t>
  </si>
  <si>
    <t>I-01-2017-G.I.</t>
  </si>
  <si>
    <t>09178002-04-17</t>
  </si>
  <si>
    <t>I-03-2017-G.I.</t>
  </si>
  <si>
    <t>09178002-06-17</t>
  </si>
  <si>
    <t>I-06-2017-G.I.</t>
  </si>
  <si>
    <t>CONSTRUCCIÓN DE BARDA PERIMETRAL EN EL RECINTO PORTUARIO DE LÁZARO CÁRDENAS, MICH.</t>
  </si>
  <si>
    <t>CONSTRUCCIÓN DE BARDA PERIMETRAL EN ISLA DEL CAYACAL DEL RECINTO PORTUARIO DE LÁZARO CÁRDENAS, MICH.</t>
  </si>
  <si>
    <t>SISTEMAS ESPECIALIZADOS DE CONSTRUCCIÓN, S.A. DE C.V.</t>
  </si>
  <si>
    <t>09178002-03-17</t>
  </si>
  <si>
    <t>I-02-2017-G.I.</t>
  </si>
  <si>
    <t>09178002-05-17</t>
  </si>
  <si>
    <t>I-04-2017-G.I.</t>
  </si>
  <si>
    <t>MANTENIMIENTO Y CONSERVACIÓN DE INSTALACIONES DE ADUANA EN EL RECINTO PORTUARIO DE LÁZARO CÁRDENAS, MICH.</t>
  </si>
  <si>
    <t>MANTENIMIENTO Y ADECUACIÓN DE ACCESOS Y SALIDAS PEATONALES DE TORRE 1 Y TORRE 5 DEL RECINTO PORTUARIO DE LÁZARO CÁRDENAS, MICH.</t>
  </si>
  <si>
    <t>CONSTRUCCIONES CIVILES Y PROTECCIONES ANTICORROSIVAS, S.A. DE C.V</t>
  </si>
  <si>
    <t>I-07-2016-G.I.</t>
  </si>
  <si>
    <t xml:space="preserve">ESTUDIOS DE INVESTIGACIÓN Y DESARROLLO EN INGENIERÍA, OCEANOGRAFÍA Y GEOLOGÍA PARA LA REHABILITACIÓN Y PROLONGACIÓN DE LAS ESCOLLERAS-, AMPLIACIÓN, REHABILITACIÓN Y PROFUNDIZACIÓN DE LOS MUELLES DE TERMINALES DE USOS MULTIPLES I Y II DEL PUERTO DE LAZARO CÁRDENAS, MICHOACÁN. </t>
  </si>
  <si>
    <t>GRUPO DE INGENIERIA SAGITARIO, S.A. DE C.V.</t>
  </si>
  <si>
    <t>I-07-2017-G.I.</t>
  </si>
  <si>
    <t>MANTENIMIENTO Y CONSERVACIÓN DE VIALIDADES EN EL PUERTO DE LÁZARO CÁRDENAS, MICH.</t>
  </si>
  <si>
    <t>09178002-007-17</t>
  </si>
  <si>
    <t>I-11-2017-G.I.</t>
  </si>
  <si>
    <t>MANTENIMIENTO A EQUIPOS DE AIRE ACONDICIONADO EN INSTALACIONES DE LA APILAC</t>
  </si>
  <si>
    <t>I-12-2017-G.I.</t>
  </si>
  <si>
    <t>MANTENIMIENTO A PLANTAS DE TRATAMIENTO DE AGUAS NEGRAS Y PLANTAS POTABILIZADORAS EN EL RECINTO PORTUARIO DE LÁZARO CÁRDENAS, MICH.</t>
  </si>
  <si>
    <t>GRUPO HIDRAULICO ALAS, S.A. DE C.V.</t>
  </si>
  <si>
    <t>I-17-2017-G.I.</t>
  </si>
  <si>
    <t>SERVICIO DE TOPOGRAFIA EN EL RECINTO PORTUARIO DE LAZARO CARDENAS, MICH.</t>
  </si>
  <si>
    <t>I-18-2017-G.I.</t>
  </si>
  <si>
    <t>HELIOS INGENIERIA Y PROYECTOS, S.A. DE C.V.</t>
  </si>
  <si>
    <t>I-19-2017-G.I.</t>
  </si>
  <si>
    <t>MANTENIMIENTO A OFICINAS Y SERVICIOS GENERALES EN EDIFICACIONES DE APILAC.</t>
  </si>
  <si>
    <t>CONSTRUCTORA TERSA, S.A. DE C.V.</t>
  </si>
  <si>
    <t>09178002-015-17</t>
  </si>
  <si>
    <t>I-20-2017-G.I.</t>
  </si>
  <si>
    <t>09178002-018-17</t>
  </si>
  <si>
    <t>I-21-2017-G.I.</t>
  </si>
  <si>
    <t>CONSTRUCCION DE VIALIDAD DE ACCESO SUR EN LA ISLA DE EN MEDIO DEL PUERTO DE LAZARO CARDENAS, MICH.</t>
  </si>
  <si>
    <t>CONSTRUCTORA YELIMAR, S.A. DE C.V.</t>
  </si>
  <si>
    <t>I-22-2017-G.I.</t>
  </si>
  <si>
    <t>MANTENIMIENTO Y CONSERVACION DE ÁREAS ECOLÓGICAS DEL PUERTO DE LÁZARO CÁRDENAS,MICH.</t>
  </si>
  <si>
    <t>I-23-2017-G.I.</t>
  </si>
  <si>
    <t>I-24-2017-G.I.</t>
  </si>
  <si>
    <t>CONSTRUCCIÓN, INSTALACIÓN Y PUESTA EN FUNCIONAMIENTO DE SISTEMAS FOTOVOLTAICOS PARA LA GENERACIÓN DE ENERGÍA ELÉCTRICA EN CORPORATIVO DE APILAC DEL PUERTO DE LÁZARO CÁRDENAS, MICH.</t>
  </si>
  <si>
    <t>GRUPO FMMDAM, S.A. DE C.V. EN PARTICIPACIÓN CONJUNTA CON LA EMPRESA BIION POWER, S.A. DE C.V.</t>
  </si>
  <si>
    <t>I-25-2017-G.I.</t>
  </si>
  <si>
    <t>I-05-2017-G.I.</t>
  </si>
  <si>
    <t>MANTENIMIENTO, LIMPIEZA Y RETIRO DE LIRIO Y TULE PARA SANEAMIENTO DEL VASO DE BURRAS DEL PUERTO DE LÁZARO CÁRDENAS, MICH</t>
  </si>
  <si>
    <t>MV CONTROL Y SUPERVISION DE OBRA, S.A. DE C.V.</t>
  </si>
  <si>
    <t>I-13-2017-G.I.</t>
  </si>
  <si>
    <t>RECUBRIMIENTOS DE MUROS EN EL CUMAR EN EL PUERTO DE LÁZARO CÁRDENAS, MICH</t>
  </si>
  <si>
    <t>E2 PUBLICIDAD Y MEDIOS IMPRESOS S.A DE R.L. DE C.V.</t>
  </si>
  <si>
    <t>I-14-2017-G.I.</t>
  </si>
  <si>
    <t>MANTENIMIENTO Y REHABILITACIÓN DE SUBESTRUCTURA EN PATIO DE LA TERMINAL DE USOS MULTIPLES TRAMO I, EN EL PUERTO DE LÁZARO CÁRDENAS, MICH.</t>
  </si>
  <si>
    <t>ASESORIA, SUPERVISION Y CONSTRUCCIÓN CIVIL, S.A. DE C.V.</t>
  </si>
  <si>
    <t>ASIGNACION DIRECTA</t>
  </si>
  <si>
    <t>I-15-2017-G.I.</t>
  </si>
  <si>
    <t>ELABORACION DE PROYECTO INTEGRAL PARA PUESTA EN FUNCIONAMIENTO DE SISTEMAS FOTOVOLTAICOS PARA LA GENERACIÓN DE ENERGÍA ELÉCTRICA EN EL PUERTO DE LÁZARO CÁRDENAS, MICH.</t>
  </si>
  <si>
    <t>aSIGNACION DIRECTA</t>
  </si>
  <si>
    <t>I-16-2017-G.I.</t>
  </si>
  <si>
    <t>ADECUACIÓN DE INTERCONEXION DE VIALIDAD DE ACCESO A TERMINAL DE CONTENEDORES II, EN PASO A DESNIVEL TORRE 5 DEL PUERTO DE LÁZARO CÁRDENAS, MICH.</t>
  </si>
  <si>
    <t>09178002-010-17</t>
  </si>
  <si>
    <t>09178002-011-17</t>
  </si>
  <si>
    <t>09178002-013-17</t>
  </si>
  <si>
    <t>09178002-014-17</t>
  </si>
  <si>
    <t>09178002-012-17</t>
  </si>
  <si>
    <t>09178002-017-17</t>
  </si>
  <si>
    <t>09178002-021-17</t>
  </si>
  <si>
    <t>09178002-020-17</t>
  </si>
  <si>
    <t>09178002-022-17</t>
  </si>
  <si>
    <t>1509J3A0001</t>
  </si>
  <si>
    <t>1409J3A0004</t>
  </si>
  <si>
    <t>Ampliación de canales y dársenas en el puerto de Lázaro Cárdenas, Mich.</t>
  </si>
  <si>
    <t>Construcción de bardas colindantes en el puerto</t>
  </si>
  <si>
    <t>1409J3A0003</t>
  </si>
  <si>
    <t>Construcción, instalacion y puesta en funcionamiento de plantas de tratamiento de aguas residuales</t>
  </si>
  <si>
    <t>1709J3A0001</t>
  </si>
  <si>
    <t>1609J3A0002</t>
  </si>
  <si>
    <t>Programa de mantenimiento 2016</t>
  </si>
  <si>
    <t>1609J3A0001</t>
  </si>
  <si>
    <t>Instalación de luces sectoriales en balizas</t>
  </si>
  <si>
    <t xml:space="preserve">Construcción centro unificado para la protección marítima y portuaria (CUMAR)
</t>
  </si>
  <si>
    <t>16009J3A0004</t>
  </si>
  <si>
    <t>PROTECCIÓN DE MÁRGENES PLAYERAS Y EN CANALES DE NAVEGACIÓN</t>
  </si>
  <si>
    <t>ADUANA EN EL PUERTO DE LÁZARO CÁRDENAS</t>
  </si>
  <si>
    <t>CONSTRUCCIÓN, INSTALACIÓN Y PUESTA EN OPERACIÓN DE PLANTAS DE TRATAMIENTO DE AGUAS RESIDUALES</t>
  </si>
  <si>
    <t>CONSTRUCCION DE BARDAS COLINDANTES EN EL PUERTO</t>
  </si>
  <si>
    <t>VIALIDADES DE ACCESOS SUR Y/O ACCESO PRINCIPAL DE INFRAESTRUCTURA</t>
  </si>
  <si>
    <t>CONSTRUCCIÓN, INSTALACIÓN Y PUESTA EN FUNCIONAMIENTO DE SISTEMAS FOTOVOLTAICOS PARA LA GENERACIÓN DE ENERGIA ELECTRICA</t>
  </si>
  <si>
    <t xml:space="preserve"> </t>
  </si>
  <si>
    <t>Constructora y Edificadora de la Costa, S.A. de C.V.</t>
  </si>
  <si>
    <t>Construcción de barda en torre 8 para delimitar el recinto portuario de Lázaro Cárdenas, Mich.</t>
  </si>
  <si>
    <t xml:space="preserve">Construcción de barda para delimitar accesos en puerta 1,300 </t>
  </si>
  <si>
    <t>Constructora Consmant, S.A. de C.V.</t>
  </si>
  <si>
    <t>First Group Transpacifico, S.A. DE C.V.</t>
  </si>
  <si>
    <t>Rehabilitación de vialidad norte en isla del Cayacal, del puerto de Lázaro Cárdenas</t>
  </si>
  <si>
    <t>Alfher Servicios de RL.</t>
  </si>
  <si>
    <t>Supra Construcciones, S.A. de C.V.</t>
  </si>
  <si>
    <t>Arquitectura e Ingeniería, S.A. de C.V.</t>
  </si>
  <si>
    <t>E-1</t>
  </si>
  <si>
    <t>E-2 Y 3</t>
  </si>
  <si>
    <t>Estrategias Constructivas, Civiles y Electromecanicas, S.A. de C.V.</t>
  </si>
  <si>
    <t>Mantenimiento Industrial de Manzanillo, S.A. de C.V.</t>
  </si>
  <si>
    <t>Constructores Industriales Rya, S.A. de C.V.</t>
  </si>
  <si>
    <t>100% ANT.</t>
  </si>
  <si>
    <t>E-1 Y 2</t>
  </si>
  <si>
    <t>Acciones Grupo de Oro, S.A. de C.V.</t>
  </si>
  <si>
    <t>Rokarj Construcciones, S.A. de C.V.</t>
  </si>
  <si>
    <t>Construcciones Agregados y Servicios de Petacalco, S.A. de C.V.</t>
  </si>
  <si>
    <t>Geotecnia, Control de Calidad y Construcciones, S.A. de C.V.</t>
  </si>
  <si>
    <t>30/06/12</t>
  </si>
  <si>
    <t>Limpieza de zonas para el depósito de material producto de dragado (canal oriente y NKS)</t>
  </si>
  <si>
    <t>Protección y Conservación, S.A. de C.V.</t>
  </si>
  <si>
    <t>01/03/012</t>
  </si>
  <si>
    <t>Mantenimiento de taludes en el canal norte</t>
  </si>
  <si>
    <t>Arcomaq, S. de R.L.</t>
  </si>
  <si>
    <t>15/07/12</t>
  </si>
  <si>
    <t>Dragado de paramentos de atraque en el puerto de Lázaro Cárdenas.</t>
  </si>
  <si>
    <t>Dragamex, S.A. de C.V.</t>
  </si>
  <si>
    <t>Renivelación de calles en zonas aledañas al puerto, con material producto de dragado</t>
  </si>
  <si>
    <t>Construcciones del Puente Albatros, S.A. de C.V.</t>
  </si>
  <si>
    <t>Relleno de zonas bajas en el parque industrial de la Isla de la palma con material producto de dragado 3ra. Etapa.</t>
  </si>
  <si>
    <t>Ram de México Constructora, S.A. de C.V.</t>
  </si>
  <si>
    <t>Retiro del material dragado que se colocó en la cabecera del canal norte, depositándolo en el predio la Paloma</t>
  </si>
  <si>
    <t>Edsson García Alfaro</t>
  </si>
  <si>
    <t>I-26-2017-G.I.</t>
  </si>
  <si>
    <t>I-27-2017-G.I.</t>
  </si>
  <si>
    <t>MANTENIMIENTO A SISTEMAS DE ELEVADORES DEL EDIFICIO CORPORATIVO APILAC, CENTRO DE NEGOCIOS Y TORRE DE CONTROL DEL PUERTO DE LÁZARO CÁRDENAS,MICH.</t>
  </si>
  <si>
    <t>ELEVADORES OTIS, S.R.L. DE C.V.</t>
  </si>
  <si>
    <t>ADECUACIÓN DE SERVICIOS INTEGRALES EN EL EDIFICIO CORPORATIVO DE LA ADMINISTRACION PORTUARIA INTEGRAL DE LAZARO CARDENAS,  EN EL PUERTO DE LÁZARO CÁRDENAS, MICH.</t>
  </si>
  <si>
    <t>I-28-2017-G.I.</t>
  </si>
  <si>
    <t>I-29-2017-G.I.</t>
  </si>
  <si>
    <t>RESIDENCIA DE SUPERVISIÓN PARA LA REHABILITACIÓN DE MUELLES TERMINAL DE USOS MÚLTIPLES I Y II DEL PUERTO DE LÁZARO CÁRDENAS, MICH.</t>
  </si>
  <si>
    <t>MACHVA, S.A. DE C.V.</t>
  </si>
  <si>
    <t>REHABILITACIÓN DE MUELLES TERMINAL DE USOS MÚLTIPLES I Y II DEL PUERTO DE LÁZARO CÁRDENAS, MICH</t>
  </si>
  <si>
    <t xml:space="preserve"> GRUPO CORPORATIVO URBIS, S.A. DE C.V. EN PARTICIPACION CONJUNTA CON LA EMPRESA UMA SUMINISTROS E INGENIERIA INTEGRAL, S.A. DE C.V. </t>
  </si>
  <si>
    <t>II-33-2016-G.I.
II-02-2017-G.I.</t>
  </si>
  <si>
    <t>1709J3A0005</t>
  </si>
  <si>
    <t>API-LI-GI-10-17-02</t>
  </si>
  <si>
    <t>09178002-24-17</t>
  </si>
  <si>
    <t>Rehabilitación de muelles Terminal de Usos Múltiples I y II.</t>
  </si>
  <si>
    <t>AO-09178002-006-2017</t>
  </si>
  <si>
    <t>LEIDOS INC. EN PARTICIPACIÓN CONJUNTA CON LA EMPRESA INTERCAMBIO COMERCIAL, S.A. DE C.V.</t>
  </si>
  <si>
    <t xml:space="preserve">II-37-2016-G.I.
</t>
  </si>
  <si>
    <t>Mantenimiento, y conservación de áreas ecológicas</t>
  </si>
  <si>
    <t>Incor, Ingeniería y Consultoria Racional, S.A. de C.V.</t>
  </si>
  <si>
    <t>Renivelación con material producto del dragado en la 2da etapa del RFE</t>
  </si>
  <si>
    <t>Constructora Sur de Michoacán, S.A. de C.V.</t>
  </si>
  <si>
    <t>Suministro y rectificación ortográmetrica de imagen satelital del puerto</t>
  </si>
  <si>
    <t>Estudios Geofisicos y Topograficos de México, S.A. de C.V.</t>
  </si>
  <si>
    <t>Crice Construcciones, S.A. de C.V.</t>
  </si>
  <si>
    <t>Cimar Ingeniería Especializada, S.A. de C.V.</t>
  </si>
  <si>
    <t>Constructora y Arrendadora de la Costa de Michoacán, S.A. de C.V.</t>
  </si>
  <si>
    <t>Desmonte, limpieza y relleno del área destinada para la construcción del centro de negocios en el puerto de Lázaro Cárdenas, Mich.</t>
  </si>
  <si>
    <t>LD Ingeniería, S.A. de C.V.</t>
  </si>
  <si>
    <t>Ferrosteel de México, S.A. de C.V.</t>
  </si>
  <si>
    <t>Rehabilitación de torres de alumbrado en TUM III</t>
  </si>
  <si>
    <t>Desmonte y renivelación de terrenos de la terminal especializada de autos (tea) 2da etapa</t>
  </si>
  <si>
    <t>Elaboración del proyecto de vías férreas para el acceso a la terminal de granos</t>
  </si>
  <si>
    <t>Ari Arquitectura e Ingeniería, S.A. de C.V.</t>
  </si>
  <si>
    <t>Mantenimiento, desarrollo y conservación de áreas ecológicas en el recinto portuario de Lázaro Cárdenas, Mich.</t>
  </si>
  <si>
    <t>Misael Rendón Murga</t>
  </si>
  <si>
    <t>Limpieza de vialidad norte, retirando la vegetación existente en la zona</t>
  </si>
  <si>
    <t>CRICE CONSTRUCCIONES, S.A. DE C.V.</t>
  </si>
  <si>
    <t>Gami Ingeniería e Instalaciones, S.A. de C.V.</t>
  </si>
  <si>
    <t>Telvent México, S.A. de C.V.</t>
  </si>
  <si>
    <t>EPS Grupo Empresarial, S. de R.L.</t>
  </si>
  <si>
    <t>Construcciones Civiles y Protecciones Anticorrosivas, S.A. de C.V.</t>
  </si>
  <si>
    <t>RESIDENCIA DE SUPERVISION PARA EL DRAGADO DE DARSENA ORIENTE EN EL PUERTO DE LAZARO CARDENAS</t>
  </si>
  <si>
    <t>ESTUDIOS GEOFISICOS Y TOPOGRAFICOS DE MÉXICO, S.A. DE C.V.</t>
  </si>
  <si>
    <t>Dragado de dársena oriente en el puerto de Lázaro Cárdenas</t>
  </si>
  <si>
    <t>Dredging International México, S.A. de C.V.</t>
  </si>
  <si>
    <t>Mantenimiento de aires acondicionados en oficinas administrativas del puerto de Lázaro Cárdenas, Michoacan.</t>
  </si>
  <si>
    <t>Felipe Hidalgo Rodríguez</t>
  </si>
  <si>
    <t>Industrias SCR, S.A. de C.V.</t>
  </si>
  <si>
    <t>Arrendadora y Constructora Nacional, S.A. de C.V.</t>
  </si>
  <si>
    <t>Diseño y Construcciones Gerpo, S.A. de C.V.</t>
  </si>
  <si>
    <t>Diseño y Desarrollo Energetico, S.A. de C.V.</t>
  </si>
  <si>
    <t>TRITURACIONES PRACTICAS Y PAVIMENTOS, S.A. DE C.V.</t>
  </si>
  <si>
    <t>Asistencia técnica, inspecciones de operación y acompañamiento en aperturas del sistema basculante del puente albatros, en el recinto portuario de Lázaro Cárdenas, Mich.</t>
  </si>
  <si>
    <t>rehabilitación al señalamiento horizontal en vialidades de acceso al puerto de Lázaro Cárdenas, Mich.</t>
  </si>
  <si>
    <t>Tecnología en Construcción Civil, S. de R.L.</t>
  </si>
  <si>
    <t>Mantenimiento, inspecciones de operación y acompañamiento en perturas del sistema basculante del puente albatros.</t>
  </si>
  <si>
    <t>Servicios de Supervisión y Control de Obras, S.A. de C.V.</t>
  </si>
  <si>
    <t>Obras y Proyectos del Pacífico, S.A. de C.V.</t>
  </si>
  <si>
    <t>Sola Hermanos, S.A. de C.V.</t>
  </si>
  <si>
    <t>Elevadores Otis, S.A. de C.V.</t>
  </si>
  <si>
    <t>Obras y Proyectos del Pacifico, S.A de C.V.</t>
  </si>
  <si>
    <t xml:space="preserve"> CRICE CONSTRUCCIONES, S.A. DE C.V.</t>
  </si>
  <si>
    <t>Hubi Construcciones, S.A. de C.V.</t>
  </si>
  <si>
    <t>MARTEC CONSTRUCCIONES METALICAS, S.A. DE C.V.</t>
  </si>
  <si>
    <t>CONSTRUCCION, SUMINISTRO Y PUESTA EN OPERACIÓN DE SISTEMA DE ENERGIA SUSTENTABLE EN VIALIDAD NORTE 1ERA ETAPA</t>
  </si>
  <si>
    <t>Alimentación eléctrica en media tensión, en red de alumbrado y red de fibra óptica en acceso a recinto fiscalizado estratégico</t>
  </si>
  <si>
    <t>Construcciones Electromecánicas Veysa, S.A. de C.V.</t>
  </si>
  <si>
    <t>Grupo Llinma, S.A. de C.V.</t>
  </si>
  <si>
    <t>Construcciones Cinco, S.A. de C.V.</t>
  </si>
  <si>
    <t>Constructores Industriales Rya, S.A. de C.V</t>
  </si>
  <si>
    <t>Residencia de supervisión para la renivelación de protección playera en la Isla de Enmedio</t>
  </si>
  <si>
    <t>Obra Civil y Mantenimiento CRJ, S.A. de C.V.</t>
  </si>
  <si>
    <t>II-25-20013-G.I.,                                                                    II-41-2013-G.I.</t>
  </si>
  <si>
    <t>Construcciones y Proyectos Cía, S.A. de C.V.</t>
  </si>
  <si>
    <t>Desmonte y limpieza de zonas aledañas al muelle de embarcaciones menores</t>
  </si>
  <si>
    <t>Constructora Sur de Michoacán, S.A. de  C.V.</t>
  </si>
  <si>
    <t>APROVECHAMIENTO DE MATERIAL PRODUCTO DEL DRAGADO EN ZONAS DE DESARROLLO ECOLOGICO”</t>
  </si>
  <si>
    <t>Javier de Hoyos Cepeda</t>
  </si>
  <si>
    <t>RELLENO CON MATERIAL GRAVA ARENA PRODUCTO DE DRAGADO PARA RENIVELAR TERRENOS BAJOS EN AREAS COLINDANTES CON EL PUERTO</t>
  </si>
  <si>
    <t>Construcciones Industriales del Balsas, S.A. de C.V.</t>
  </si>
  <si>
    <t>LD Ingeniería, S.A. de C.V.,</t>
  </si>
  <si>
    <t>PROYECTOS DE OBRA CIVIL, S.A. DE  C.V.</t>
  </si>
  <si>
    <t>Impulsora Tlaxcalteca de Industrias, S.A. de C.V.</t>
  </si>
  <si>
    <r>
      <t>EDSSON GARCIA ALFARO</t>
    </r>
    <r>
      <rPr>
        <sz val="12"/>
        <rFont val="Arial Narrow"/>
        <family val="2"/>
      </rPr>
      <t xml:space="preserve"> </t>
    </r>
  </si>
  <si>
    <t>PLAMARTE,  S.A. DE C.V.</t>
  </si>
  <si>
    <t>ELABORACION DE PROYECTO DE SISTEMA CONTRA INCENDIOS EN TUM I, II Y III, ASI COMO EN EL RECINTO FISCALIZADO ESTRATÉGICO</t>
  </si>
  <si>
    <t>CONSTRUCCION DE RAMPA  DE BOTADERO Y PATIO DE SERVICIOS PARA EMBARCACIONES MENORES Y SERVICIOS AL SEÑALAMIENTO MARITIMO</t>
  </si>
  <si>
    <t>SISTEMAS ESPECIALIZADOS DE CONSTRUCCION, S.A. DE C.V.</t>
  </si>
  <si>
    <t>Dragado de mantenimiento en paramento de atraque de TUM III</t>
  </si>
  <si>
    <t>Ingenieros Civiles Asociados, S.A. de  C.V.</t>
  </si>
  <si>
    <t>HABILITADO DE TERRACERIAS PARA LA CONSTRUCCION DE LA VIALIDAD ADYACENTE A LA PROLONGACION DEL CANAL SUROESTE.</t>
  </si>
  <si>
    <t>REUBICACION DE ALUMBRADO Y CANALIZACIONES ELECTRICAS Y DE FIBRA OPTICA PARA EL CANAL SUROESTE</t>
  </si>
  <si>
    <t>HUBI CONSTRUCCIONES, S.A. DE C.V.</t>
  </si>
  <si>
    <t>CONSTRUCCION DE DRENAJE PLUVIAL EN VIALIDAD DE CANAL SUROESTE</t>
  </si>
  <si>
    <t>Construcción de vialidad periférica del canal suroeste</t>
  </si>
  <si>
    <t>Colorado Ingenieria, S.A. de C.V.</t>
  </si>
  <si>
    <t>RETIRO DE MATERIAL Y RENIVELACIÓN DE TERRENOS ADYACENTES AL CANAL SUROESTE</t>
  </si>
  <si>
    <t xml:space="preserve">RICARDO ANTONIO CANO TREJO </t>
  </si>
  <si>
    <t>Retiro de material en taludes del canal norte y oriente</t>
  </si>
  <si>
    <t>Construcciones del Puente Albatros S.A. de C.V.</t>
  </si>
  <si>
    <t>Rehabilitación y ampliación en el dragado de canales y dársenas</t>
  </si>
  <si>
    <t>Productos y Estructuras de Concreto, S.A. de C.V.  y Construcciones Jose, S.A. de C.V.</t>
  </si>
  <si>
    <t>Residencia de supervisión para la rehabilitación y ampliación en el dragado de canales y dársenas</t>
  </si>
  <si>
    <t>II-05-2014-G.I.
II-23-2014-G.I.</t>
  </si>
  <si>
    <t>Mantenimiento, inspecciones y acompañamiento en aperturas del sistema basculante del puente albatros</t>
  </si>
  <si>
    <t>Edificaciones Civiles del Balsas Siglo XXI, S.A. de C.V.</t>
  </si>
  <si>
    <t xml:space="preserve">Constructora Consmant, S.A. de C.V. </t>
  </si>
  <si>
    <t>Mantenimiento, inspecciones y acompañamiento en aperturas del sistema basculante del puente albatros y pasos a desnivel</t>
  </si>
  <si>
    <t>Geotecnia Control de Calidad y Construcciones, S.A. de C.V.</t>
  </si>
  <si>
    <t>Construcción, Mantenimiento Industrial y Servicios, S.A. de C.V.</t>
  </si>
  <si>
    <t>Rocher Ingeniería, S.A. de C.V.</t>
  </si>
  <si>
    <t>Supervisiones Técnicas y Control de Calidad, S.A. de C.V.</t>
  </si>
  <si>
    <t>Construcciones, Agregados y Servicios de Petacalco, S.A. de C.V.</t>
  </si>
  <si>
    <t>Angel Palomino Hernandez</t>
  </si>
  <si>
    <t>Sistemas Especializados de Construcción, S.A. de C.V.</t>
  </si>
  <si>
    <t>Mantenimiento y rehabilitación  de plantas de tratamiento ubicadas en el interior del recinto portuario de Lázaro Cárdenas, Mich.</t>
  </si>
  <si>
    <t>II-08-2013-G.I.,                                                                                     II-20-2013-G.I.</t>
  </si>
  <si>
    <t>Arrendadora y  Constructora Nacional, S.A. de C.V.,</t>
  </si>
  <si>
    <t>LD INGENIERIA, S.A. DE C.V.</t>
  </si>
  <si>
    <t>CIMAR INGENIERIA ESPECIALIZADA, S.A. DE C.V.</t>
  </si>
  <si>
    <t xml:space="preserve">ROKARJ CONSTRUCCIONES, S.A. DE C.V. 
EN PARTICIPACIÓN CONJUNTA CON 
BARRAGAN DISEÑO Y CONSTRUCCIONES, S.A. DE C.V. </t>
  </si>
  <si>
    <t>GAMI INGENIERIA E INSTALACIONES, S.A. DE C.V.</t>
  </si>
  <si>
    <t>OBRA CIVIL Y MANTENIMIENTO CRJ, S.A. DE C.V</t>
  </si>
  <si>
    <t>EMPRESA DISEÑO Y DESARROLLO ENERGETICO, S.A. DE C.V.</t>
  </si>
  <si>
    <r>
      <t>ANGEL PALOMINO HERNANDEZ</t>
    </r>
    <r>
      <rPr>
        <sz val="11"/>
        <rFont val="Arial Narrow"/>
        <family val="2"/>
      </rPr>
      <t xml:space="preserve"> </t>
    </r>
  </si>
  <si>
    <t>CONSTRUCCIONES HS HERMANOS, S.A. DE C.V.</t>
  </si>
  <si>
    <t>II-02-2015-G.I.
II-04-2015-G.I.
II-24-2015-G.I.</t>
  </si>
  <si>
    <t xml:space="preserve"> CONSTRUCTORA Y ARRENDADORA DE LA COSTA DE MICHOACAN, S.A. DE C.V.,</t>
  </si>
  <si>
    <t xml:space="preserve"> GEOTECNIA CONTROL DE CALIDAD Y CONSTRUCCIONES, S.A. DE C.V.</t>
  </si>
  <si>
    <t xml:space="preserve">MANTENIMIENTO, INSPECCIONES Y ACOMPAÑAMIENTO EN APERTURAS DEL SISTEMA BASCULANTE DEL PUENTE ALBATROS. </t>
  </si>
  <si>
    <t>II-18-2015-G.I.</t>
  </si>
  <si>
    <t>II-14-2015-G.I.
II-20-2015-G.I.</t>
  </si>
  <si>
    <t>II-21-2015-G.I.</t>
  </si>
  <si>
    <t>RAM DE MEXICO, S.A. DE C.V.</t>
  </si>
  <si>
    <r>
      <t>SIMON HERNÁNDEZ SANTANA</t>
    </r>
    <r>
      <rPr>
        <sz val="11"/>
        <rFont val="Arial Narrow"/>
        <family val="2"/>
      </rPr>
      <t xml:space="preserve"> </t>
    </r>
  </si>
  <si>
    <r>
      <t>RICARDO PABLO GUILLEN</t>
    </r>
    <r>
      <rPr>
        <sz val="11"/>
        <rFont val="Arial Narrow"/>
        <family val="2"/>
      </rPr>
      <t xml:space="preserve"> </t>
    </r>
  </si>
  <si>
    <t>II-01-2015-G.I.</t>
  </si>
  <si>
    <t>II-32-2014-G.I.
II-31-2015-G.I.</t>
  </si>
  <si>
    <t>CONSTRUCCION DE ADUANA 2DA. ETAPA EN EL PUERTO DE LAZARO CARDENAS, MICH.</t>
  </si>
  <si>
    <t>GHE Construcciones, S.A. de C.V.</t>
  </si>
  <si>
    <t>AO-09178002 -001-2018</t>
  </si>
  <si>
    <t>I-05-2018-G.I.</t>
  </si>
  <si>
    <t>II-39-2018-G.I.</t>
  </si>
  <si>
    <t>MANTENIMIENTO A SISTEMAS DE ELEVADORES DE CORPORATIVO DE APILAC, CENTRO DE NEGOCIOS Y TORRE DE CONTROL DEL PUERTO DE LAZARO CARDENAS, MICH.</t>
  </si>
  <si>
    <t>AO-09178002 -002-2018</t>
  </si>
  <si>
    <t>I-06-2018-G.I.</t>
  </si>
  <si>
    <t>MANTENIMIENTO AL PORTAL DE RAYOS GAMMA VP00107 EN ADUANA IMPORTACIÓN EN EL PUERTO DE LÁZARO CÁRDENAS, MICH</t>
  </si>
  <si>
    <t>LEIDOS INC.</t>
  </si>
  <si>
    <t>AO-09178002 -004-2018</t>
  </si>
  <si>
    <t>I-09-2018-G.I.</t>
  </si>
  <si>
    <t>SERVICIO DE LEVANTAMIENTO CON TOPOBATIMETRIA CON DRON DEL ESTADO ACTUAL DE LA PROTECCIÓN PLAYERA EN EL PUERTO DE LÁZARO CÁRDENAS, MICH.</t>
  </si>
  <si>
    <t>INGENIERÍA GEOMÁTICA E HIDROGRÁFICA, S.A. DE C.V.</t>
  </si>
  <si>
    <t>AO-09178002 -005-52018</t>
  </si>
  <si>
    <t>I-10-2018-G.I.</t>
  </si>
  <si>
    <t>SERVICIO DE LEVANTAMIENTO TOPOBATIMETRICO CON DRON DEL BRAZO IZQUIERDO DEL RIO BALSAS EN LAS INMEDIACIONES DEL PUERTO DE LÁZARO CÁRDENAS, MICH.</t>
  </si>
  <si>
    <t>AO-09178002 -006-2018</t>
  </si>
  <si>
    <t>I-11-2018-G.I.</t>
  </si>
  <si>
    <t>SERVICIO DE MECÁNICA DE SUELOS EN VIALIDAD DE INFLUENCIA DE ACCESO AL PUERTO PARA EL PROYECTO EJECUTIVO DEL TRÁNSITO DE MERCANCÍAS EN EL PUERTO DE LÁZARO CÁRDENAS, MICH.</t>
  </si>
  <si>
    <t>CONCRETOS TANCOL, S.A. DE C.V.</t>
  </si>
  <si>
    <t>AO-09178002 -007-2018</t>
  </si>
  <si>
    <t>I-12-2018-G.I.</t>
  </si>
  <si>
    <t>SERVICIO DE TOPOGRAFÍA Y MECÁNICA DE SUELOS EN PUENTES CON INFLUENCIA DE ACCESO AL PUERTO DE LÁZARO CÁRDENAS, MICH., PARA EL TRÁNSITO DE MERCANCÍAS.</t>
  </si>
  <si>
    <t>INVELMEX, S.A. DE C.V</t>
  </si>
  <si>
    <t>AO-09178002 -008-2018</t>
  </si>
  <si>
    <t>I-13-2018-G.I.</t>
  </si>
  <si>
    <t>SERVICIO DE TOPOGRAFÍA EN ZONAS DE INFLUENCIA AL PUERTO DE LAZARO CÁRDENAS, MICH.</t>
  </si>
  <si>
    <t>VELMEX POLIESTIRENO, S.A DE C.V.</t>
  </si>
  <si>
    <t>AO-09178002 -009-2018</t>
  </si>
  <si>
    <t>I-14-2018-G.I.</t>
  </si>
  <si>
    <t>SERVICIO DE ESTUDIO DE AFORO VEHICULAR EN LOS ACCESOS AL PUERTO DE LÁZARO CÁRDENAS, MICH.</t>
  </si>
  <si>
    <t>CONSTRUCCIONES ARYVE, S.A. DE C.V.</t>
  </si>
  <si>
    <t>API-LI-GI-07-18-02</t>
  </si>
  <si>
    <t>I-16-2018-G.I.</t>
  </si>
  <si>
    <t>II-19-2018-GI.</t>
  </si>
  <si>
    <t>SERVICIOS INDUSTRIALES VILLARINO, S.A. DE C.V.</t>
  </si>
  <si>
    <t>API-LI-GI-07-18-03</t>
  </si>
  <si>
    <t>I-17-2018-G.I.</t>
  </si>
  <si>
    <t>II-37-2018-GI.</t>
  </si>
  <si>
    <t>INGENIERÍA Y CONSTRUCCIÓN DE OBRA CIVIL Y ELÉCTRICA, S.A. DE C.V.</t>
  </si>
  <si>
    <t>API-LI-GI-07-18-04</t>
  </si>
  <si>
    <t>I-18-2018-G.I.</t>
  </si>
  <si>
    <t>II-23-2018-GI.</t>
  </si>
  <si>
    <t>MANTENIMIENTO A OFICINAS Y SERVICIOS GENERALES EN EDIFICACIONESDE APILAC</t>
  </si>
  <si>
    <t>OBRA CIVIL, TRITURACIÓN Y MAQUINARIA, S.A. DE C.V.</t>
  </si>
  <si>
    <t>I-19-2018-G.I.</t>
  </si>
  <si>
    <t>MANTENIMIENTO AL PORTAL DE RAYOS GAMMA VP00108 EN ADUANA IMPORTACIÓN EN EL PUERTO DE LÁZARO CÁRDENAS, MICH.</t>
  </si>
  <si>
    <t>API-LI-GI-07-18-05</t>
  </si>
  <si>
    <t>I-24-2018-G.I.</t>
  </si>
  <si>
    <t xml:space="preserve">II-20-2018-G.I. </t>
  </si>
  <si>
    <t>SUPERVISIONES TECNICAS Y CONTROL DE CALIDAD, S.A. DE C.V.</t>
  </si>
  <si>
    <t>API-LI-GI-07-18-06</t>
  </si>
  <si>
    <t>I-25-2018-G.I.</t>
  </si>
  <si>
    <t>II-28-2018-G.I.</t>
  </si>
  <si>
    <t>MANTENIMIENTO Y CONSERVACIÓN DE ÁREAS ECOLÓGICAS DEL PUERTO DE LÁZARO CÁRDENAS, MICH.</t>
  </si>
  <si>
    <t>CONSTRUCTORA DE OBRAS Y SERVICIOS DE OCCIDENTE, S.A. DE C.V.</t>
  </si>
  <si>
    <t>API-LI-GI-07-18-07</t>
  </si>
  <si>
    <t>I-26-2018-G.I.</t>
  </si>
  <si>
    <t>II-29-2018-G.I.</t>
  </si>
  <si>
    <t>MANTENIMIENTO A AIRES ACONDICIONADOS EN EL RECINTO PORTUARIO DE LÁZARO CÁRDENAS, MICH.</t>
  </si>
  <si>
    <r>
      <t>NICOLAS IVAN SORIANO LARA</t>
    </r>
    <r>
      <rPr>
        <sz val="12"/>
        <color rgb="FFFF0000"/>
        <rFont val="Arial Narrow"/>
        <family val="2"/>
      </rPr>
      <t xml:space="preserve"> </t>
    </r>
  </si>
  <si>
    <t>API-LI-GI-07-18-08</t>
  </si>
  <si>
    <t>I-27-2018-G.I.</t>
  </si>
  <si>
    <t>II-55-2018-G.I.</t>
  </si>
  <si>
    <t>RAUL MIMBELA LOPEZ</t>
  </si>
  <si>
    <t>API-LI-GI-07-18-09</t>
  </si>
  <si>
    <t>I-28-2018-G.I.</t>
  </si>
  <si>
    <t>II-18-2018-G.I.</t>
  </si>
  <si>
    <t>SERVICIO DE TOPOGRAFÍA EN EL RECINTO PORTUARIO DE LÁZARO CÁRDENAS, MICH.”</t>
  </si>
  <si>
    <t>EDIFICACIONES HABITACIONALES Y CIVILES, S.A. DE C.V.</t>
  </si>
  <si>
    <t>API-LI-GI-07-18-10</t>
  </si>
  <si>
    <t>I-29-2018-G.I.</t>
  </si>
  <si>
    <t>II-30-2018-G.I.</t>
  </si>
  <si>
    <r>
      <t>JUAN ARIEL GAXIOLA CARRAZCO</t>
    </r>
    <r>
      <rPr>
        <sz val="12"/>
        <color theme="1"/>
        <rFont val="Arial Narrow"/>
        <family val="2"/>
      </rPr>
      <t xml:space="preserve"> </t>
    </r>
  </si>
  <si>
    <t>API-LI-GI-07-18-11</t>
  </si>
  <si>
    <t>I-30-2018-G.I.</t>
  </si>
  <si>
    <t>II-46-2018-G.I.</t>
  </si>
  <si>
    <t>GRUPO JRB CONSTRUCCIONES Y SERVICIOS, S. DE R.L. DE C.V.</t>
  </si>
  <si>
    <t>API-LI-GI-07-18-12</t>
  </si>
  <si>
    <t>I-31-2018-G.I.</t>
  </si>
  <si>
    <t>II-47-2018-G.I.</t>
  </si>
  <si>
    <t>MANTENIMIENTO E INSPECCIONES EN APERTURAS DEL SISTEMA BASCULANTE DEL PUENTE ALBATROS.</t>
  </si>
  <si>
    <t>SUMINISTROS Y CONSTRUCCIONES NORTE SUR, S.A. DE C.V.</t>
  </si>
  <si>
    <t>AO-09178002 -016-2018</t>
  </si>
  <si>
    <t>I-33-2018-G.I.</t>
  </si>
  <si>
    <t>II-34-2018-G.I.</t>
  </si>
  <si>
    <t>REHABILITACIÓN DE CRUCE DE VIALIDAD DE ACCESO A UTTSA EN ISLA DE EN MEDIO EN EL PUERTO DE LÁZARO CÁRDENAS, MICH</t>
  </si>
  <si>
    <t>MUELLES, PUENTES Y CAMINOS, S.A. DE C.V.</t>
  </si>
  <si>
    <t>AO-09178002 -017-2018</t>
  </si>
  <si>
    <t>I-34-2018-G.I.</t>
  </si>
  <si>
    <t>II-36-2018-G.I.</t>
  </si>
  <si>
    <t>ADECUACIÓN DEL ESTACIONAMIENTO DE VISITAS EN LA ADUANA DEL PUERTO DE LÁZARO CÁRDENAS, MICH</t>
  </si>
  <si>
    <t>AO-09178002 -018-2018</t>
  </si>
  <si>
    <t>I-35-2018-G.I.</t>
  </si>
  <si>
    <t>MANTENIMIENTO A TERRACERÍAS Y CAMINOS PERIMETRALES DEL PUERTO DE LÁZARO CÁRDENAS, MICH.</t>
  </si>
  <si>
    <t>CRECE PROYECTOS Y CONSTRUCCIONES, S.A. DE C.V.</t>
  </si>
  <si>
    <t>AO-09178002 -019-2018</t>
  </si>
  <si>
    <t>I-36-2018-G.I.</t>
  </si>
  <si>
    <t>II-48-2018-G.I.</t>
  </si>
  <si>
    <t>MANTENIMIENTO Y ADECUACIONES AL SISTEMA DE ALUMBRADO DE VIALIDADES Y ÁREAS COMUNES EN EL PUERTO DE LÁZARO CÁRDENAS, MICH.</t>
  </si>
  <si>
    <t>INGENIERIA Y CONSTRUCCION DE OBRA CIVIL Y ELECTRICA, S.A. DE C.V.</t>
  </si>
  <si>
    <t>AO-09178002 -020-2018</t>
  </si>
  <si>
    <t>I-37-2018-G.I.</t>
  </si>
  <si>
    <t>II-60-2018-G.I.</t>
  </si>
  <si>
    <t>ADECUACIÓN DE PATIO DE USO COMÚN EN LA ISLA DE EN MEDIO EN EL PUERTO DE LÁZARO CÁRDENAS, MICH.</t>
  </si>
  <si>
    <t>AO-09178002 -021-2018</t>
  </si>
  <si>
    <t>I-38-2018-G.I.</t>
  </si>
  <si>
    <t>II-49-2018-G.I.</t>
  </si>
  <si>
    <t>ADECUACIÓN AL SEÑALAMIENTO VERTICAL EN VIALIDADES INTERIORES  Y CONTROL DE VELOCIDAD EN EL PUERTO DE LÁZARO CÁRDENAS, MICH.</t>
  </si>
  <si>
    <t>CONSTRUCCIONES ELECTRICAS Y CIVILES DE MANZANILLO, S.A. DE C.V.</t>
  </si>
  <si>
    <t>AO-09178002 -022-2018</t>
  </si>
  <si>
    <t>I-39-2018-G.I.</t>
  </si>
  <si>
    <t>II-35-2018-G.I.</t>
  </si>
  <si>
    <t>REPARACIÓN DE PERFILES EN CRUCERO A NIVEL FERROVIARIO EXISTENTE EN LA ZONA NORTE DEL PUERTO DE LÁZARO CÁRDENAS, MICH.</t>
  </si>
  <si>
    <t>AO-09178002 -023-2018</t>
  </si>
  <si>
    <t>I-40-2018-G.I.</t>
  </si>
  <si>
    <t>RELLENO EN ÁREAS DIVERSAS DEL PUERTO DE LÁZARO CÁRDENAS, MICH.</t>
  </si>
  <si>
    <t>CRECE PROYECTOS Y CONSTRUCCIONES, S.A. DE C.V</t>
  </si>
  <si>
    <t>AO-09178002 -024-2018</t>
  </si>
  <si>
    <t>I-41-2018-G.I.</t>
  </si>
  <si>
    <t>II-26-2018-GI.</t>
  </si>
  <si>
    <t>MANTENIMIENTO AL SISTEMAS DE EMERGENCIA DEL CENTRO DE NEGOCIOS DE APILAC</t>
  </si>
  <si>
    <t>AO-09178002 -025-2018</t>
  </si>
  <si>
    <t>I-42-2018-G.I.</t>
  </si>
  <si>
    <t>II-54-2018-G.I.</t>
  </si>
  <si>
    <t>TRABAJOS DE LIMPIEZA Y DESMONTE DE ÁREAS INTERIORES DEL PUERTO DE LÁZARO CÁRDENAS, MICH.</t>
  </si>
  <si>
    <t>INGENIEROS DEL BALSAS, S.A. DE C.V.</t>
  </si>
  <si>
    <t>AO-09178002 -026-2018</t>
  </si>
  <si>
    <t>I-43-2018-G.I.</t>
  </si>
  <si>
    <t>II-22-2018-G.I.</t>
  </si>
  <si>
    <t>AUTOMATIZACIÓN DEL SISTEMAS DE RIEGO EN ÁREAS AJARDINADAS  EN EL EDIFICIO CORPORATIVO, ACCESO TORRE 5, GLORIETA, PASO A DESNIVEL TORRE 5 Y ÁREAS ARBOLADAS DE LA CENTRAL DE EMERGENCIAS EN EL PUERTO DE LÁZARO CÁRDENAS, MICH.</t>
  </si>
  <si>
    <t>CONDETTO, S.A. DE C.V.</t>
  </si>
  <si>
    <t>AO-09178002 -027-2018</t>
  </si>
  <si>
    <t>I-44-2018-G.I.</t>
  </si>
  <si>
    <t>II-25-2018-GI.</t>
  </si>
  <si>
    <t>MANTENIMIENTO Y REHABILITACIÓN DE SERVICIOS DE DRENAJE SANITARIOS Y PLUVIALES EN VIALIDADES Y ÁREAS COMUNES DE LA ISLA DE EN MEDIO E ISLA DEL CAYACAL EN EL PUERTO DE LÁZARO CÁRDENAS, MICH.</t>
  </si>
  <si>
    <t>RUBEN CASTILLON GORDILLO</t>
  </si>
  <si>
    <t>API-LI-GI-07-18-13</t>
  </si>
  <si>
    <t>I-46-2018-G.I.</t>
  </si>
  <si>
    <t>II-31-2018-GI.</t>
  </si>
  <si>
    <t>MANTENIMIENTO Y ADECUACIÓN DEL SISTEMA DE AIRE ACONDICIONADO DE LA TORRE DE CONTROL EN EL PUERTO DE LÁZARO CÁRDENAS, MICH.</t>
  </si>
  <si>
    <t>API-LI-GI-07-18-14</t>
  </si>
  <si>
    <t>I-47-2018-G.I.</t>
  </si>
  <si>
    <t>II-24-2018-G.I.</t>
  </si>
  <si>
    <t>ADECUACION DE INSTALACIONES DE ACONDICIONAMIENTO FISICO EN LA CENTRAL DE EMERGENCIA</t>
  </si>
  <si>
    <t>CONSTRUCCIONES LORO’S, S.A. de C.V.</t>
  </si>
  <si>
    <t xml:space="preserve">09178002-007-18 </t>
  </si>
  <si>
    <t>I-48-2018-G.I.</t>
  </si>
  <si>
    <t>II-50-2018-GI.</t>
  </si>
  <si>
    <t>MANTENIMIENTO Y REHABILITACION DE RED DE MEDIA TENSION EN EL RECINTO PORTUARIO DE LAZARO CARDENAS, MICH.</t>
  </si>
  <si>
    <t>OBRA CIVIL, TRITURACIÓN Y MAQUINARIA, S.A. DE.C.V.</t>
  </si>
  <si>
    <t xml:space="preserve">09178002-008-18 </t>
  </si>
  <si>
    <t>I-49-2018-G.I.</t>
  </si>
  <si>
    <t>II-32-2018-GI.</t>
  </si>
  <si>
    <t>MANTENIMIENTO Y REHABILITACION DE INSTALACIONES ELECTRICAS, SISTEMAS DE TIERRAS Y CANALIZACIONES DE VOZ Y DATOS PARA EL SISTEMA DE RADAR EN SILOS DEL PUERTO DE LAZARO DE CARDENAS, MICH.</t>
  </si>
  <si>
    <t>09178002-009-18</t>
  </si>
  <si>
    <t>I-52-2018-G.I.</t>
  </si>
  <si>
    <t>REHABILITACION Y ADECUACION DE MALLA, CONCERTINA Y MUROS DEL CERCADO PERIMETRAL EN LA ISLA DEL CAYACAL Y DEL CERCADO EN PATIOS, ACCESOS Y AREAS COMUNES DEL PUERTO DE LÁZARO CÁRDENAS, MICH.</t>
  </si>
  <si>
    <t xml:space="preserve">API-LI-GI-07-18-15
</t>
  </si>
  <si>
    <t>I-53-2018-G.I.</t>
  </si>
  <si>
    <t>II-51-2018-G.I.</t>
  </si>
  <si>
    <t>REHABILITACION Y ADECUACION DEL COMEDOR DEL CENTRO DE NEGOCIOS DE APILAC</t>
  </si>
  <si>
    <r>
      <t>CHRISTIAN ALAN RAMIREZ MARTINEZ</t>
    </r>
    <r>
      <rPr>
        <sz val="12"/>
        <color theme="1"/>
        <rFont val="Arial Narrow"/>
        <family val="2"/>
      </rPr>
      <t xml:space="preserve"> </t>
    </r>
  </si>
  <si>
    <t>I-32-2018-G.I.</t>
  </si>
  <si>
    <t>II-40-2018-G.I.</t>
  </si>
  <si>
    <t>CONSTRUCCIÓN DE OBRAS DIVERSAS EN ADUANA EN EL PUERTO DE LÁZARO CÁRDENAS.</t>
  </si>
  <si>
    <t>I-45-2018-G.I.</t>
  </si>
  <si>
    <t>ELABORACIÓN DE PROYECTO DE INGENIERÍA DEL CONJUNTO DE ALOJAMIENTO DE PERSONAL DE ADUANA LÁZARO CÁRDENAS, MICH</t>
  </si>
  <si>
    <t>OBRAS Y SERVICIOS DE COZUMEL, S.A. DE C.V.</t>
  </si>
  <si>
    <t>API-LI-GI-07-18-17</t>
  </si>
  <si>
    <t>I-50-2018-G.I.</t>
  </si>
  <si>
    <t>II-44-2018-G.I.</t>
  </si>
  <si>
    <t>CONSTRUCCION DE ALMACEN PARA LABORATORIO, CUARTOS FRIOS EN ANDEN Y ESTACIÓN DE COMBUSTIBLE</t>
  </si>
  <si>
    <t>OBRAS PRACTICAS RB, S.A. DE C.V.</t>
  </si>
  <si>
    <t>API-LI-GI-07-18-19</t>
  </si>
  <si>
    <t>I-51-2018-G.I.</t>
  </si>
  <si>
    <t>II-33-2018-G.I.</t>
  </si>
  <si>
    <t>Construcción, instalación y puesta en operación de plantas de Tratamiento de Aguas Residuales.</t>
  </si>
  <si>
    <t>GRUPO DE DESARROLLO DE TAMAULIPAS, S.A. DE C.V.</t>
  </si>
  <si>
    <t>09178002-001-18</t>
  </si>
  <si>
    <t>I-01-2018-G.I.</t>
  </si>
  <si>
    <t>II-05-2018-G.I.</t>
  </si>
  <si>
    <t xml:space="preserve">“CONSTRUCCIÓN DE CERCADO PERIMETRAL EN ZONA CONTIGUA ALPUENTE ALBATROS EN LA ISLA DE ENMEDIO DEL PUERTO DE LÁZARO CÁRDENAS, MICH.”
</t>
  </si>
  <si>
    <t>09178002-002-18</t>
  </si>
  <si>
    <t>I-02-2018-G.I.</t>
  </si>
  <si>
    <t>II-09-2018-G.I.</t>
  </si>
  <si>
    <t>ADECUACION EN LA ALTURA DE LA BARDA PERIMETRAL EN EL PATIO DE LA PENSION AL AUTOTRANSPORTE EN EL PUERTO DE LÁZARO CÁRDENAS, MICH.</t>
  </si>
  <si>
    <t>CONSTRUCTORA SUR DE MICHOACÁN, S.A. DE C.V.</t>
  </si>
  <si>
    <t>1609J3A0003</t>
  </si>
  <si>
    <t>09178002-005-18</t>
  </si>
  <si>
    <t>I-07-2018-G.I.</t>
  </si>
  <si>
    <t>II-42-2018-G.I
II-58-2018-G.I PLAZO</t>
  </si>
  <si>
    <t>Prolongación de escolleras, en el Puerto de Lázaro Cárdenas, Mich.</t>
  </si>
  <si>
    <r>
      <t>"</t>
    </r>
    <r>
      <rPr>
        <sz val="12"/>
        <color theme="1"/>
        <rFont val="Arial Narrow"/>
        <family val="2"/>
      </rPr>
      <t>REHABILITACIÓN Y PROLONGACIÓN DE ESCOLLERAS EN EL PUERTO DE LÁZARO CÁRDENAS, MICH."</t>
    </r>
  </si>
  <si>
    <t>ARDICA CONSTRUCCIONES, S.A. DE C.V.</t>
  </si>
  <si>
    <t>AO-09178002 -003-2018</t>
  </si>
  <si>
    <t>I-08-2018-G.I.</t>
  </si>
  <si>
    <t>SERVICIO DE LEVANTAMIENTO TOPO-BATIMETRICO CON DRON A ESCOLLERAS</t>
  </si>
  <si>
    <t>ERNESTO LOPEZ NABOR</t>
  </si>
  <si>
    <t>API-LI-GI-07-18-01</t>
  </si>
  <si>
    <t>I-15-2018-G.I.</t>
  </si>
  <si>
    <t>II-43-2018-G.I</t>
  </si>
  <si>
    <t>RESIDENCIA DE SUPERVISIÓN PARA LA REHABILITACIÓN Y PROLONGACIÓN DE ESCOLLERAS EN EL PUERTO DE LÁZARO CÁRDENAS, MICH.</t>
  </si>
  <si>
    <t>K&amp;B CONSTRUCTORA, S.A. DE C.V.</t>
  </si>
  <si>
    <t>1609J3A0004</t>
  </si>
  <si>
    <t>Vialidad de acceso sur y/o acceso principal de infraestructura</t>
  </si>
  <si>
    <t>09178004-004-18</t>
  </si>
  <si>
    <t>I-04-2018-G.I.</t>
  </si>
  <si>
    <t>II-07-2018-G.I.</t>
  </si>
  <si>
    <t>CONSTRUCCIÓN DE VIALIDAD ACCESO SUR A TORRE 4 EN LA ISLA DE ENMEDIO EN EL PUERTO DE LÁZARO CÁRDENAS, MICH.</t>
  </si>
  <si>
    <t>09178002-003-18</t>
  </si>
  <si>
    <t>I-03-2018-G.I.</t>
  </si>
  <si>
    <t>II-13-2018-G.I.</t>
  </si>
  <si>
    <t>Construcción, instalación y puesta en funcionamiento de sistemas fotovoltáicos para la generación de energía eléctrica.</t>
  </si>
  <si>
    <t>CONSTRUCCIÓN, INSTALACIÓN Y PUESTA EN FUNCIONAMIENTO DE SISTEMAS FOTOVOLTAICOS PARA LA GENERACIÓN DE ENERGÍA ELÉCTRICA DE LA TORRE DE CONTROL PRIMERA ETAPA EN EL PUERTO DE LÁZARO CÁRDENAS, MICH.</t>
  </si>
  <si>
    <t>CONSTRUCCIONES LORO´S, S.A. DE C.V.</t>
  </si>
  <si>
    <t>1709J3A0009</t>
  </si>
  <si>
    <t>I-20-2018-G.I.</t>
  </si>
  <si>
    <t>Construcción de muelle y patio de uso público</t>
  </si>
  <si>
    <t>ESTUDIO Y GESTIÓN DE PERMISO PARA EL VERTIMIENTO DE MATERIAL PRODUCTO DE LA OBRA DE DRAGADO EN VASO DE BURRAS EN LA OPTIMIZACIÓN DEL MUELLE DE USO PÚBLICO EN EL PUERTO DE LÁZARO CÁRDENAS, MICH.</t>
  </si>
  <si>
    <t>AMBIENTALISTAS CALE, S.A. DE C.V.</t>
  </si>
  <si>
    <t>I-21-2018-G.I.</t>
  </si>
  <si>
    <t>SERVICIOS DE ELABORACIÓN Y TRAMITE DE CAMBIO DE USO DE SUELO FORESTAL MODALIDAD B, PARA EL PROYECTO DE LA OBRA DE DRAGADO Y CONSTRUCCIÓN DE MUELLE DE USO PÚBLICO EN LA ZONA DEL VASO DE BURRAS EN LA ISLA DE ENMEDIO DEL PUERTO DE LÁZARO CÁRDENAS, MICH.</t>
  </si>
  <si>
    <t>I-22-2018-G.I.</t>
  </si>
  <si>
    <t>ELABORACIÓN DE ESTUDIO PARA EL RESCATE, MANEJO DE FLORA, FAUNA, HUMEDALES Y BIOMASA EN LA OPTIMIZACIÓN DEL MUELLE DE USO PÚBLICO EN EL PUERTO DE LÁZARO CÁRDENAS, MICH.</t>
  </si>
  <si>
    <t>I-23-2018-G.I.</t>
  </si>
  <si>
    <t>SERVICIO DE REVISIÓN, OPTIMIZACIÓN Y CALCULO DE LOS ELEMENTOS ESTRUCTURALES DEL PROYECTO PARA LA CONSTRUCCIÓN DE MUELLE Y PATIO DE USO PÚBLICO EN EL PUERTO DE LÁZARO CÁRDENAS, MICH.</t>
  </si>
  <si>
    <t>RICARDO MORALES PERALES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</si>
</sst>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_(&quot;$&quot;* #,##0.00_);_(&quot;$&quot;* \(#,##0.00\);_(&quot;$&quot;* &quot;-&quot;??_);_(@_)"/>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Narrow"/>
      <family val="2"/>
    </font>
    <font>
      <sz val="9"/>
      <name val="Arial Narrow"/>
      <family val="2"/>
    </font>
    <font>
      <sz val="10"/>
      <name val="Arial"/>
      <family val="2"/>
    </font>
    <font>
      <sz val="10"/>
      <name val="Arial Narrow"/>
      <family val="2"/>
    </font>
    <font>
      <sz val="12"/>
      <name val="Arial Narrow"/>
      <family val="2"/>
    </font>
    <font>
      <sz val="11"/>
      <color theme="1"/>
      <name val="Arial Narrow"/>
      <family val="2"/>
    </font>
    <font>
      <sz val="10"/>
      <color theme="1"/>
      <name val="Arial Narrow"/>
      <family val="2"/>
    </font>
    <font>
      <b/>
      <sz val="12"/>
      <name val="Arial Narrow"/>
      <family val="2"/>
    </font>
    <font>
      <b/>
      <sz val="10"/>
      <name val="Arial Narrow"/>
      <family val="2"/>
    </font>
    <font>
      <sz val="10"/>
      <color rgb="FF000000"/>
      <name val="Arial"/>
      <family val="2"/>
    </font>
    <font>
      <sz val="10"/>
      <color theme="1"/>
      <name val="Arial"/>
      <family val="2"/>
    </font>
    <font>
      <sz val="10"/>
      <color rgb="FF000000"/>
      <name val="Arial Narrow"/>
      <family val="2"/>
    </font>
    <font>
      <sz val="11"/>
      <name val="Calibri"/>
      <family val="2"/>
      <scheme val="minor"/>
    </font>
    <font>
      <shadow/>
      <sz val="11"/>
      <name val="Arial Narrow"/>
      <family val="2"/>
    </font>
    <font>
      <sz val="12"/>
      <color rgb="FFFF0000"/>
      <name val="Arial Narrow"/>
      <family val="2"/>
    </font>
    <font>
      <sz val="12"/>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1" tint="0.14990691854609822"/>
      </right>
      <top style="thin">
        <color theme="1" tint="0.14993743705557422"/>
      </top>
      <bottom style="thin">
        <color theme="1" tint="0.14993743705557422"/>
      </bottom>
      <diagonal/>
    </border>
    <border>
      <left style="thin">
        <color theme="6" tint="-0.499984740745262"/>
      </left>
      <right style="thin">
        <color theme="6" tint="-0.499984740745262"/>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theme="3" tint="-0.24994659260841701"/>
      </left>
      <right style="medium">
        <color theme="3" tint="-0.24994659260841701"/>
      </right>
      <top style="thin">
        <color theme="1" tint="0.14993743705557422"/>
      </top>
      <bottom style="thin">
        <color theme="1" tint="0.1499374370555742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indexed="64"/>
      </left>
      <right/>
      <top style="thin">
        <color indexed="64"/>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44" fontId="1" fillId="0" borderId="0" applyFont="0" applyFill="0" applyBorder="0" applyAlignment="0" applyProtection="0"/>
    <xf numFmtId="44" fontId="20" fillId="0" borderId="0" applyFont="0" applyFill="0" applyBorder="0" applyAlignment="0" applyProtection="0"/>
    <xf numFmtId="0" fontId="1" fillId="0" borderId="0"/>
    <xf numFmtId="44" fontId="1" fillId="0" borderId="0" applyFont="0" applyFill="0" applyBorder="0" applyAlignment="0" applyProtection="0"/>
    <xf numFmtId="164" fontId="20" fillId="0" borderId="0" applyFont="0" applyFill="0" applyBorder="0" applyAlignment="0" applyProtection="0"/>
  </cellStyleXfs>
  <cellXfs count="147">
    <xf numFmtId="0" fontId="0" fillId="0" borderId="0" xfId="0"/>
    <xf numFmtId="15" fontId="18" fillId="33" borderId="10" xfId="0" applyNumberFormat="1" applyFont="1" applyFill="1" applyBorder="1" applyAlignment="1" applyProtection="1">
      <alignment horizontal="right" vertical="top" wrapText="1"/>
      <protection locked="0"/>
    </xf>
    <xf numFmtId="15" fontId="19" fillId="33" borderId="10" xfId="0" applyNumberFormat="1" applyFont="1" applyFill="1" applyBorder="1" applyAlignment="1">
      <alignment horizontal="right" vertical="top" wrapText="1"/>
    </xf>
    <xf numFmtId="0" fontId="18" fillId="33" borderId="10" xfId="0" applyFont="1" applyFill="1" applyBorder="1" applyAlignment="1" applyProtection="1">
      <alignment horizontal="justify" vertical="top"/>
      <protection locked="0"/>
    </xf>
    <xf numFmtId="8" fontId="18" fillId="33" borderId="10" xfId="42" applyNumberFormat="1" applyFont="1" applyFill="1" applyBorder="1" applyAlignment="1" applyProtection="1">
      <alignment horizontal="left" vertical="top" wrapText="1"/>
      <protection locked="0"/>
    </xf>
    <xf numFmtId="0" fontId="21" fillId="33" borderId="10" xfId="0" applyFont="1" applyFill="1" applyBorder="1" applyAlignment="1">
      <alignment horizontal="justify" vertical="top"/>
    </xf>
    <xf numFmtId="4" fontId="21" fillId="33" borderId="10" xfId="0" applyNumberFormat="1" applyFont="1" applyFill="1" applyBorder="1" applyAlignment="1">
      <alignment vertical="top"/>
    </xf>
    <xf numFmtId="15" fontId="21" fillId="0" borderId="10" xfId="0" applyNumberFormat="1" applyFont="1" applyBorder="1" applyAlignment="1">
      <alignment horizontal="left" vertical="top" wrapText="1"/>
    </xf>
    <xf numFmtId="8" fontId="18" fillId="0" borderId="10" xfId="42" applyNumberFormat="1" applyFont="1" applyFill="1" applyBorder="1" applyAlignment="1" applyProtection="1">
      <alignment vertical="top"/>
      <protection locked="0"/>
    </xf>
    <xf numFmtId="0" fontId="0" fillId="0" borderId="10" xfId="0" applyBorder="1"/>
    <xf numFmtId="44" fontId="0" fillId="0" borderId="10" xfId="46" applyFont="1" applyFill="1" applyBorder="1"/>
    <xf numFmtId="8" fontId="14" fillId="0" borderId="10" xfId="0" applyNumberFormat="1" applyFont="1" applyFill="1" applyBorder="1"/>
    <xf numFmtId="0" fontId="0" fillId="0" borderId="10" xfId="0" applyFill="1" applyBorder="1"/>
    <xf numFmtId="4" fontId="22" fillId="0" borderId="10" xfId="0" applyNumberFormat="1" applyFont="1" applyFill="1" applyBorder="1" applyAlignment="1" applyProtection="1">
      <alignment vertical="top"/>
      <protection locked="0"/>
    </xf>
    <xf numFmtId="8" fontId="0" fillId="0" borderId="10" xfId="0" applyNumberFormat="1" applyFill="1" applyBorder="1"/>
    <xf numFmtId="8" fontId="22" fillId="0" borderId="10" xfId="46" applyNumberFormat="1" applyFont="1" applyFill="1" applyBorder="1" applyAlignment="1" applyProtection="1">
      <alignment vertical="top"/>
      <protection locked="0"/>
    </xf>
    <xf numFmtId="15" fontId="21" fillId="0" borderId="10" xfId="0" applyNumberFormat="1"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8" fontId="0" fillId="0" borderId="15" xfId="0" applyNumberFormat="1" applyFill="1" applyBorder="1"/>
    <xf numFmtId="0" fontId="0" fillId="0" borderId="14" xfId="0" applyFill="1" applyBorder="1"/>
    <xf numFmtId="0" fontId="0" fillId="0" borderId="10" xfId="0" applyBorder="1"/>
    <xf numFmtId="0" fontId="0" fillId="0" borderId="10" xfId="0" applyFill="1" applyBorder="1" applyAlignment="1">
      <alignment wrapText="1"/>
    </xf>
    <xf numFmtId="0" fontId="0" fillId="0" borderId="10" xfId="0" applyBorder="1" applyAlignment="1">
      <alignment wrapText="1"/>
    </xf>
    <xf numFmtId="8" fontId="21" fillId="33" borderId="10" xfId="46" applyNumberFormat="1" applyFont="1" applyFill="1" applyBorder="1" applyAlignment="1">
      <alignment vertical="top"/>
    </xf>
    <xf numFmtId="8" fontId="0" fillId="0" borderId="15" xfId="0" applyNumberFormat="1" applyBorder="1"/>
    <xf numFmtId="0" fontId="21" fillId="0" borderId="10" xfId="0" applyFont="1" applyBorder="1" applyAlignment="1">
      <alignment horizontal="justify" vertical="top"/>
    </xf>
    <xf numFmtId="8" fontId="21" fillId="0" borderId="10" xfId="46" applyNumberFormat="1" applyFont="1" applyBorder="1" applyAlignment="1">
      <alignment vertical="top"/>
    </xf>
    <xf numFmtId="8" fontId="21" fillId="0" borderId="10" xfId="49" applyNumberFormat="1" applyFont="1" applyBorder="1" applyAlignment="1">
      <alignment vertical="top"/>
    </xf>
    <xf numFmtId="8" fontId="21" fillId="33" borderId="10" xfId="46" applyNumberFormat="1" applyFont="1" applyFill="1" applyBorder="1" applyAlignment="1">
      <alignment horizontal="justify" vertical="top"/>
    </xf>
    <xf numFmtId="8" fontId="21" fillId="33" borderId="10" xfId="46" applyNumberFormat="1" applyFont="1" applyFill="1" applyBorder="1" applyAlignment="1">
      <alignment vertical="top" wrapText="1"/>
    </xf>
    <xf numFmtId="0" fontId="21" fillId="0" borderId="10" xfId="0" applyFont="1" applyBorder="1" applyAlignment="1">
      <alignment vertical="center"/>
    </xf>
    <xf numFmtId="4" fontId="0" fillId="0" borderId="10" xfId="0" applyNumberFormat="1" applyBorder="1"/>
    <xf numFmtId="8" fontId="21" fillId="33" borderId="10" xfId="46" applyNumberFormat="1" applyFont="1" applyFill="1" applyBorder="1" applyAlignment="1">
      <alignment horizontal="left" vertical="center"/>
    </xf>
    <xf numFmtId="4" fontId="21" fillId="0" borderId="10" xfId="0" applyNumberFormat="1" applyFont="1" applyBorder="1" applyAlignment="1">
      <alignment horizontal="right" vertical="top"/>
    </xf>
    <xf numFmtId="8" fontId="21" fillId="0" borderId="10" xfId="46" applyNumberFormat="1" applyFont="1" applyBorder="1" applyAlignment="1">
      <alignment vertical="top" wrapText="1"/>
    </xf>
    <xf numFmtId="0" fontId="21" fillId="33" borderId="10" xfId="0" applyFont="1" applyFill="1" applyBorder="1" applyAlignment="1">
      <alignment horizontal="left" vertical="top"/>
    </xf>
    <xf numFmtId="8" fontId="21" fillId="33" borderId="10" xfId="42" applyNumberFormat="1" applyFont="1" applyFill="1" applyBorder="1" applyAlignment="1">
      <alignment vertical="center"/>
    </xf>
    <xf numFmtId="8" fontId="26" fillId="33" borderId="10" xfId="42" applyNumberFormat="1" applyFont="1" applyFill="1" applyBorder="1" applyAlignment="1">
      <alignment vertical="center"/>
    </xf>
    <xf numFmtId="8" fontId="21" fillId="33" borderId="10" xfId="42" applyNumberFormat="1" applyFont="1" applyFill="1" applyBorder="1" applyAlignment="1">
      <alignment vertical="center" wrapText="1"/>
    </xf>
    <xf numFmtId="8" fontId="21" fillId="33" borderId="10" xfId="42" applyNumberFormat="1" applyFont="1" applyFill="1" applyBorder="1" applyAlignment="1">
      <alignment vertical="top"/>
    </xf>
    <xf numFmtId="8" fontId="21" fillId="33" borderId="10" xfId="46" applyNumberFormat="1" applyFont="1" applyFill="1" applyBorder="1" applyAlignment="1">
      <alignment horizontal="left" vertical="top"/>
    </xf>
    <xf numFmtId="8" fontId="21" fillId="33" borderId="10" xfId="46" applyNumberFormat="1" applyFont="1" applyFill="1" applyBorder="1" applyAlignment="1">
      <alignment horizontal="left" vertical="top" wrapText="1"/>
    </xf>
    <xf numFmtId="0" fontId="28" fillId="0" borderId="10" xfId="0" applyFont="1" applyFill="1" applyBorder="1" applyAlignment="1">
      <alignment wrapText="1"/>
    </xf>
    <xf numFmtId="0" fontId="28" fillId="0" borderId="14" xfId="0" applyFont="1" applyFill="1" applyBorder="1" applyAlignment="1"/>
    <xf numFmtId="0" fontId="27" fillId="0" borderId="10" xfId="0" applyFont="1" applyFill="1" applyBorder="1" applyAlignment="1">
      <alignment horizontal="center" vertical="top"/>
    </xf>
    <xf numFmtId="0" fontId="28" fillId="0" borderId="10" xfId="0" applyFont="1" applyFill="1" applyBorder="1" applyAlignment="1"/>
    <xf numFmtId="0" fontId="27" fillId="0" borderId="10" xfId="0" applyFont="1" applyFill="1" applyBorder="1" applyAlignment="1">
      <alignment horizontal="left" vertical="top"/>
    </xf>
    <xf numFmtId="15" fontId="18" fillId="0" borderId="10" xfId="0" applyNumberFormat="1" applyFont="1" applyFill="1" applyBorder="1" applyAlignment="1" applyProtection="1">
      <alignment horizontal="right" vertical="top" wrapText="1"/>
      <protection locked="0"/>
    </xf>
    <xf numFmtId="0" fontId="18" fillId="0" borderId="10" xfId="44" applyFont="1" applyFill="1" applyBorder="1" applyAlignment="1" applyProtection="1">
      <alignment horizontal="right" vertical="top" wrapText="1"/>
      <protection locked="0"/>
    </xf>
    <xf numFmtId="0" fontId="0" fillId="0" borderId="12" xfId="0" applyBorder="1" applyAlignment="1">
      <alignment horizontal="left"/>
    </xf>
    <xf numFmtId="0" fontId="0" fillId="0" borderId="10" xfId="0" applyBorder="1" applyAlignment="1">
      <alignment horizontal="left"/>
    </xf>
    <xf numFmtId="8" fontId="22" fillId="33" borderId="10" xfId="42" applyNumberFormat="1" applyFont="1" applyFill="1" applyBorder="1" applyAlignment="1" applyProtection="1">
      <alignment horizontal="left" vertical="top"/>
      <protection locked="0"/>
    </xf>
    <xf numFmtId="15" fontId="19" fillId="33" borderId="10" xfId="0" applyNumberFormat="1" applyFont="1" applyFill="1" applyBorder="1" applyAlignment="1">
      <alignment horizontal="left" vertical="top" wrapText="1"/>
    </xf>
    <xf numFmtId="8" fontId="22" fillId="0" borderId="10" xfId="42" applyNumberFormat="1" applyFont="1" applyFill="1" applyBorder="1" applyAlignment="1" applyProtection="1">
      <alignment horizontal="left" vertical="top"/>
      <protection locked="0"/>
    </xf>
    <xf numFmtId="0" fontId="28" fillId="0" borderId="10" xfId="0" applyFont="1" applyFill="1" applyBorder="1" applyAlignment="1">
      <alignment horizontal="left"/>
    </xf>
    <xf numFmtId="0" fontId="0" fillId="0" borderId="0" xfId="0" applyAlignment="1">
      <alignment horizontal="left"/>
    </xf>
    <xf numFmtId="15" fontId="19" fillId="0" borderId="10" xfId="0" applyNumberFormat="1" applyFont="1" applyFill="1" applyBorder="1" applyAlignment="1">
      <alignment horizontal="left" vertical="top" wrapText="1"/>
    </xf>
    <xf numFmtId="15" fontId="19" fillId="0" borderId="10" xfId="0" applyNumberFormat="1" applyFont="1" applyFill="1" applyBorder="1" applyAlignment="1">
      <alignment horizontal="right" vertical="top" wrapText="1"/>
    </xf>
    <xf numFmtId="0" fontId="21" fillId="0" borderId="10" xfId="0" applyFont="1" applyFill="1" applyBorder="1" applyAlignment="1">
      <alignment horizontal="justify" vertical="top"/>
    </xf>
    <xf numFmtId="0" fontId="0" fillId="0" borderId="0" xfId="0" applyFill="1"/>
    <xf numFmtId="8" fontId="18" fillId="0" borderId="10" xfId="42" applyNumberFormat="1" applyFont="1" applyFill="1" applyBorder="1" applyAlignment="1" applyProtection="1">
      <alignment horizontal="right" vertical="top"/>
      <protection locked="0"/>
    </xf>
    <xf numFmtId="8" fontId="18" fillId="0" borderId="10" xfId="42" applyNumberFormat="1" applyFont="1" applyFill="1" applyBorder="1" applyAlignment="1" applyProtection="1">
      <alignment horizontal="left" vertical="top" wrapText="1"/>
      <protection locked="0"/>
    </xf>
    <xf numFmtId="15" fontId="18" fillId="0" borderId="10" xfId="0" quotePrefix="1" applyNumberFormat="1" applyFont="1" applyFill="1" applyBorder="1" applyAlignment="1" applyProtection="1">
      <alignment horizontal="center" vertical="top"/>
      <protection locked="0"/>
    </xf>
    <xf numFmtId="8" fontId="22" fillId="0" borderId="10" xfId="42" applyNumberFormat="1" applyFont="1" applyFill="1" applyBorder="1" applyAlignment="1" applyProtection="1">
      <alignment horizontal="left" vertical="top" wrapText="1"/>
      <protection locked="0"/>
    </xf>
    <xf numFmtId="0" fontId="18" fillId="0" borderId="10" xfId="0" applyFont="1" applyFill="1" applyBorder="1" applyAlignment="1" applyProtection="1">
      <alignment horizontal="justify" vertical="top"/>
      <protection locked="0"/>
    </xf>
    <xf numFmtId="8" fontId="18" fillId="0" borderId="10" xfId="42" applyNumberFormat="1" applyFont="1" applyFill="1" applyBorder="1" applyAlignment="1" applyProtection="1">
      <alignment horizontal="right" vertical="top" wrapText="1"/>
      <protection locked="0"/>
    </xf>
    <xf numFmtId="8" fontId="21" fillId="0" borderId="10" xfId="42" applyNumberFormat="1" applyFont="1" applyFill="1" applyBorder="1" applyAlignment="1" applyProtection="1">
      <alignment horizontal="left" vertical="top" wrapText="1"/>
      <protection locked="0"/>
    </xf>
    <xf numFmtId="8" fontId="22" fillId="0" borderId="10" xfId="43" applyNumberFormat="1" applyFont="1" applyFill="1" applyBorder="1" applyAlignment="1" applyProtection="1">
      <alignment horizontal="left" vertical="top" wrapText="1"/>
      <protection locked="0"/>
    </xf>
    <xf numFmtId="0" fontId="18" fillId="0" borderId="10" xfId="0" applyFont="1" applyFill="1" applyBorder="1" applyAlignment="1">
      <alignment vertical="top" wrapText="1"/>
    </xf>
    <xf numFmtId="14" fontId="23" fillId="0" borderId="10" xfId="0" applyNumberFormat="1" applyFont="1" applyFill="1" applyBorder="1" applyAlignment="1">
      <alignment horizontal="left" vertical="top"/>
    </xf>
    <xf numFmtId="15" fontId="19" fillId="0" borderId="10" xfId="0" applyNumberFormat="1" applyFont="1" applyFill="1" applyBorder="1" applyAlignment="1">
      <alignment horizontal="center" vertical="top" wrapText="1"/>
    </xf>
    <xf numFmtId="0" fontId="22" fillId="33" borderId="10" xfId="0" applyFont="1" applyFill="1" applyBorder="1" applyAlignment="1">
      <alignment horizontal="justify" vertical="top"/>
    </xf>
    <xf numFmtId="15" fontId="22" fillId="33" borderId="10" xfId="0" applyNumberFormat="1" applyFont="1" applyFill="1" applyBorder="1" applyAlignment="1">
      <alignment horizontal="center" vertical="top"/>
    </xf>
    <xf numFmtId="8" fontId="22" fillId="33" borderId="10" xfId="42" applyNumberFormat="1" applyFont="1" applyFill="1" applyBorder="1" applyAlignment="1">
      <alignment vertical="top"/>
    </xf>
    <xf numFmtId="0" fontId="29" fillId="0" borderId="10" xfId="0" applyFont="1" applyBorder="1" applyAlignment="1">
      <alignment vertical="center" wrapText="1"/>
    </xf>
    <xf numFmtId="8" fontId="21" fillId="33" borderId="10" xfId="42" applyNumberFormat="1" applyFont="1" applyFill="1" applyBorder="1" applyAlignment="1">
      <alignment horizontal="left" vertical="top"/>
    </xf>
    <xf numFmtId="8" fontId="21" fillId="0" borderId="10" xfId="46" applyNumberFormat="1" applyFont="1" applyFill="1" applyBorder="1" applyAlignment="1">
      <alignment vertical="top"/>
    </xf>
    <xf numFmtId="8" fontId="18" fillId="33" borderId="10" xfId="42" applyNumberFormat="1" applyFont="1" applyFill="1" applyBorder="1" applyAlignment="1">
      <alignment vertical="top" wrapText="1"/>
    </xf>
    <xf numFmtId="15" fontId="19" fillId="33" borderId="10" xfId="0" quotePrefix="1" applyNumberFormat="1" applyFont="1" applyFill="1" applyBorder="1" applyAlignment="1">
      <alignment horizontal="center" vertical="top"/>
    </xf>
    <xf numFmtId="15" fontId="19" fillId="33" borderId="10" xfId="0" applyNumberFormat="1" applyFont="1" applyFill="1" applyBorder="1" applyAlignment="1">
      <alignment horizontal="center" vertical="top"/>
    </xf>
    <xf numFmtId="8" fontId="21" fillId="33" borderId="10" xfId="42" applyNumberFormat="1" applyFont="1" applyFill="1" applyBorder="1" applyAlignment="1">
      <alignment horizontal="justify" vertical="top"/>
    </xf>
    <xf numFmtId="8" fontId="21" fillId="33" borderId="10" xfId="42" applyNumberFormat="1" applyFont="1" applyFill="1" applyBorder="1" applyAlignment="1">
      <alignment horizontal="left" vertical="top" wrapText="1"/>
    </xf>
    <xf numFmtId="8" fontId="30" fillId="33" borderId="10" xfId="50" applyNumberFormat="1" applyFont="1" applyFill="1" applyBorder="1" applyAlignment="1">
      <alignment vertical="top" wrapText="1"/>
    </xf>
    <xf numFmtId="0" fontId="21" fillId="33" borderId="10" xfId="0" applyFont="1" applyFill="1" applyBorder="1" applyAlignment="1">
      <alignment vertical="top" wrapText="1"/>
    </xf>
    <xf numFmtId="8" fontId="21" fillId="33" borderId="10" xfId="42" applyNumberFormat="1" applyFont="1" applyFill="1" applyBorder="1" applyAlignment="1">
      <alignment vertical="top" wrapText="1"/>
    </xf>
    <xf numFmtId="8" fontId="18" fillId="33" borderId="10" xfId="43" applyNumberFormat="1" applyFont="1" applyFill="1" applyBorder="1" applyAlignment="1">
      <alignment vertical="top" wrapText="1"/>
    </xf>
    <xf numFmtId="0" fontId="19" fillId="33" borderId="10" xfId="0" applyFont="1" applyFill="1" applyBorder="1" applyAlignment="1">
      <alignment horizontal="justify" vertical="top"/>
    </xf>
    <xf numFmtId="0" fontId="22" fillId="33" borderId="21" xfId="0" applyFont="1" applyFill="1" applyBorder="1" applyAlignment="1">
      <alignment horizontal="justify" vertical="top"/>
    </xf>
    <xf numFmtId="8" fontId="22" fillId="33" borderId="21" xfId="42" applyNumberFormat="1" applyFont="1" applyFill="1" applyBorder="1" applyAlignment="1">
      <alignment vertical="top"/>
    </xf>
    <xf numFmtId="15" fontId="22" fillId="33" borderId="22" xfId="0" applyNumberFormat="1" applyFont="1" applyFill="1" applyBorder="1" applyAlignment="1" applyProtection="1">
      <alignment horizontal="left" vertical="top" wrapText="1"/>
      <protection locked="0"/>
    </xf>
    <xf numFmtId="15" fontId="22" fillId="33" borderId="10" xfId="0" applyNumberFormat="1" applyFont="1" applyFill="1" applyBorder="1" applyAlignment="1">
      <alignment horizontal="left" vertical="top" wrapText="1"/>
    </xf>
    <xf numFmtId="8" fontId="18" fillId="33" borderId="23" xfId="42" applyNumberFormat="1" applyFont="1" applyFill="1" applyBorder="1" applyAlignment="1" applyProtection="1">
      <alignment horizontal="left" vertical="top" wrapText="1"/>
      <protection locked="0"/>
    </xf>
    <xf numFmtId="8" fontId="18" fillId="33" borderId="23" xfId="42" applyNumberFormat="1" applyFont="1" applyFill="1" applyBorder="1" applyAlignment="1" applyProtection="1">
      <alignment vertical="top"/>
      <protection locked="0"/>
    </xf>
    <xf numFmtId="8" fontId="18" fillId="33" borderId="24" xfId="42" applyNumberFormat="1" applyFont="1" applyFill="1" applyBorder="1" applyAlignment="1" applyProtection="1">
      <alignment horizontal="left" vertical="top" wrapText="1"/>
      <protection locked="0"/>
    </xf>
    <xf numFmtId="8" fontId="18" fillId="33" borderId="24" xfId="42" applyNumberFormat="1" applyFont="1" applyFill="1" applyBorder="1" applyAlignment="1" applyProtection="1">
      <alignment vertical="top"/>
      <protection locked="0"/>
    </xf>
    <xf numFmtId="8" fontId="18" fillId="33" borderId="25" xfId="42" applyNumberFormat="1" applyFont="1" applyFill="1" applyBorder="1" applyAlignment="1" applyProtection="1">
      <alignment horizontal="left" vertical="top" wrapText="1"/>
      <protection locked="0"/>
    </xf>
    <xf numFmtId="8" fontId="18" fillId="33" borderId="25" xfId="42" applyNumberFormat="1" applyFont="1" applyFill="1" applyBorder="1" applyAlignment="1" applyProtection="1">
      <alignment vertical="top"/>
      <protection locked="0"/>
    </xf>
    <xf numFmtId="8" fontId="18" fillId="33" borderId="23" xfId="42" applyNumberFormat="1" applyFont="1" applyFill="1" applyBorder="1" applyAlignment="1" applyProtection="1">
      <alignment horizontal="justify" vertical="top"/>
      <protection locked="0"/>
    </xf>
    <xf numFmtId="0" fontId="18" fillId="33" borderId="23" xfId="0" applyFont="1" applyFill="1" applyBorder="1" applyAlignment="1" applyProtection="1">
      <alignment vertical="top" wrapText="1"/>
      <protection locked="0"/>
    </xf>
    <xf numFmtId="0" fontId="18" fillId="33" borderId="23" xfId="0" applyFont="1" applyFill="1" applyBorder="1" applyAlignment="1" applyProtection="1">
      <alignment horizontal="justify" vertical="top" wrapText="1"/>
      <protection locked="0"/>
    </xf>
    <xf numFmtId="0" fontId="31" fillId="33" borderId="23" xfId="0" applyFont="1" applyFill="1" applyBorder="1" applyAlignment="1" applyProtection="1">
      <alignment vertical="top" wrapText="1"/>
      <protection locked="0"/>
    </xf>
    <xf numFmtId="8" fontId="18" fillId="33" borderId="23" xfId="42" applyNumberFormat="1" applyFont="1" applyFill="1" applyBorder="1" applyAlignment="1" applyProtection="1">
      <alignment vertical="top" wrapText="1"/>
      <protection locked="0"/>
    </xf>
    <xf numFmtId="0" fontId="18" fillId="33" borderId="23" xfId="0" applyFont="1" applyFill="1" applyBorder="1" applyAlignment="1" applyProtection="1">
      <alignment horizontal="justify" vertical="top"/>
      <protection locked="0"/>
    </xf>
    <xf numFmtId="0" fontId="31" fillId="33" borderId="23" xfId="0" applyFont="1" applyFill="1" applyBorder="1" applyAlignment="1" applyProtection="1">
      <alignment vertical="top"/>
      <protection locked="0"/>
    </xf>
    <xf numFmtId="8" fontId="18" fillId="33" borderId="23" xfId="42" applyNumberFormat="1" applyFont="1" applyFill="1" applyBorder="1" applyAlignment="1" applyProtection="1">
      <alignment horizontal="right" vertical="top" wrapText="1"/>
      <protection locked="0"/>
    </xf>
    <xf numFmtId="8" fontId="18" fillId="33" borderId="23" xfId="42" applyNumberFormat="1" applyFont="1" applyFill="1" applyBorder="1" applyAlignment="1" applyProtection="1">
      <alignment horizontal="right" vertical="top"/>
      <protection locked="0"/>
    </xf>
    <xf numFmtId="0" fontId="0" fillId="0" borderId="0" xfId="0" applyBorder="1"/>
    <xf numFmtId="15" fontId="18" fillId="33" borderId="23" xfId="0" applyNumberFormat="1" applyFont="1" applyFill="1" applyBorder="1" applyAlignment="1" applyProtection="1">
      <alignment horizontal="right" vertical="top" wrapText="1"/>
      <protection locked="0"/>
    </xf>
    <xf numFmtId="8" fontId="26" fillId="33" borderId="26" xfId="42" applyNumberFormat="1" applyFont="1" applyFill="1" applyBorder="1" applyAlignment="1">
      <alignment vertical="center"/>
    </xf>
    <xf numFmtId="8" fontId="0" fillId="0" borderId="26" xfId="0" applyNumberFormat="1" applyBorder="1"/>
    <xf numFmtId="8" fontId="21" fillId="33" borderId="0" xfId="42" applyNumberFormat="1" applyFont="1" applyFill="1" applyBorder="1" applyAlignment="1">
      <alignment vertical="center"/>
    </xf>
    <xf numFmtId="8" fontId="26" fillId="33" borderId="0" xfId="42" applyNumberFormat="1" applyFont="1" applyFill="1" applyBorder="1" applyAlignment="1">
      <alignment vertical="center"/>
    </xf>
    <xf numFmtId="8" fontId="21" fillId="33" borderId="0" xfId="42" applyNumberFormat="1" applyFont="1" applyFill="1" applyBorder="1" applyAlignment="1">
      <alignment vertical="center" wrapText="1"/>
    </xf>
    <xf numFmtId="8" fontId="21" fillId="33" borderId="0" xfId="42" applyNumberFormat="1" applyFont="1" applyFill="1" applyBorder="1" applyAlignment="1">
      <alignment vertical="top"/>
    </xf>
    <xf numFmtId="0" fontId="21" fillId="33" borderId="10" xfId="0" applyFont="1" applyFill="1" applyBorder="1" applyAlignment="1">
      <alignment vertical="top"/>
    </xf>
    <xf numFmtId="15" fontId="18" fillId="33" borderId="23" xfId="0" applyNumberFormat="1" applyFont="1" applyFill="1" applyBorder="1" applyAlignment="1" applyProtection="1">
      <alignment horizontal="left" vertical="top" wrapText="1"/>
      <protection locked="0"/>
    </xf>
    <xf numFmtId="15" fontId="18" fillId="0" borderId="10" xfId="0" applyNumberFormat="1" applyFont="1" applyFill="1" applyBorder="1" applyAlignment="1" applyProtection="1">
      <alignment horizontal="left" vertical="top" wrapText="1"/>
      <protection locked="0"/>
    </xf>
    <xf numFmtId="15" fontId="18" fillId="33" borderId="10" xfId="0" applyNumberFormat="1" applyFont="1" applyFill="1" applyBorder="1" applyAlignment="1" applyProtection="1">
      <alignment horizontal="left" vertical="top" wrapText="1"/>
      <protection locked="0"/>
    </xf>
    <xf numFmtId="0" fontId="0" fillId="0" borderId="10" xfId="0" applyFill="1" applyBorder="1" applyAlignment="1">
      <alignment horizontal="left"/>
    </xf>
    <xf numFmtId="8" fontId="18" fillId="0" borderId="10" xfId="42" applyNumberFormat="1" applyFont="1" applyFill="1" applyBorder="1" applyAlignment="1">
      <alignment vertical="top" wrapText="1"/>
    </xf>
    <xf numFmtId="8" fontId="21" fillId="0" borderId="10" xfId="42" applyNumberFormat="1" applyFont="1" applyFill="1" applyBorder="1" applyAlignment="1">
      <alignment vertical="top"/>
    </xf>
    <xf numFmtId="8" fontId="21" fillId="0" borderId="10" xfId="42" applyNumberFormat="1" applyFont="1" applyFill="1" applyBorder="1" applyAlignment="1" applyProtection="1">
      <alignment horizontal="center" vertical="top" wrapText="1"/>
      <protection locked="0"/>
    </xf>
    <xf numFmtId="8" fontId="25" fillId="0" borderId="17" xfId="47" quotePrefix="1" applyNumberFormat="1" applyFont="1" applyFill="1" applyBorder="1" applyAlignment="1" applyProtection="1">
      <alignment horizontal="center" vertical="center"/>
      <protection locked="0"/>
    </xf>
    <xf numFmtId="15" fontId="21" fillId="0" borderId="10" xfId="0" applyNumberFormat="1" applyFont="1" applyFill="1" applyBorder="1" applyAlignment="1">
      <alignment horizontal="center" vertical="top" wrapText="1"/>
    </xf>
    <xf numFmtId="0" fontId="24" fillId="0" borderId="10" xfId="0" applyFont="1" applyFill="1" applyBorder="1" applyAlignment="1">
      <alignment horizontal="justify" vertical="top"/>
    </xf>
    <xf numFmtId="0" fontId="0" fillId="0" borderId="10" xfId="0" quotePrefix="1" applyFill="1" applyBorder="1"/>
    <xf numFmtId="8" fontId="20" fillId="0" borderId="10" xfId="42" applyNumberFormat="1" applyFont="1" applyFill="1" applyBorder="1" applyAlignment="1" applyProtection="1">
      <alignment horizontal="left" vertical="top"/>
      <protection locked="0"/>
    </xf>
    <xf numFmtId="0" fontId="20" fillId="0" borderId="10" xfId="45" applyFont="1" applyFill="1" applyBorder="1" applyAlignment="1">
      <alignment horizontal="left" vertical="top"/>
    </xf>
    <xf numFmtId="0" fontId="20" fillId="0" borderId="10" xfId="0" applyFont="1" applyFill="1" applyBorder="1" applyAlignment="1" applyProtection="1">
      <alignment horizontal="justify" vertical="top"/>
      <protection locked="0"/>
    </xf>
    <xf numFmtId="8" fontId="28" fillId="0" borderId="15" xfId="0" applyNumberFormat="1" applyFont="1" applyFill="1" applyBorder="1" applyAlignment="1"/>
    <xf numFmtId="0" fontId="28" fillId="0" borderId="0" xfId="0" applyFont="1" applyFill="1" applyAlignment="1"/>
    <xf numFmtId="15" fontId="20" fillId="0" borderId="10" xfId="0" applyNumberFormat="1" applyFont="1" applyFill="1" applyBorder="1" applyAlignment="1">
      <alignment horizontal="left" vertical="top"/>
    </xf>
    <xf numFmtId="0" fontId="20" fillId="0" borderId="10" xfId="0" applyFont="1" applyFill="1" applyBorder="1" applyAlignment="1">
      <alignment vertical="top"/>
    </xf>
    <xf numFmtId="15" fontId="20" fillId="0" borderId="10" xfId="0" applyNumberFormat="1" applyFont="1" applyFill="1" applyBorder="1" applyAlignment="1">
      <alignment horizontal="center" vertical="top"/>
    </xf>
    <xf numFmtId="14" fontId="27" fillId="0" borderId="10" xfId="0" applyNumberFormat="1" applyFont="1" applyFill="1" applyBorder="1" applyAlignment="1">
      <alignment horizontal="left" vertical="top"/>
    </xf>
    <xf numFmtId="15" fontId="20" fillId="0" borderId="10" xfId="0" quotePrefix="1" applyNumberFormat="1" applyFont="1" applyFill="1" applyBorder="1" applyAlignment="1" applyProtection="1">
      <alignment horizontal="center" vertical="top"/>
      <protection locked="0"/>
    </xf>
    <xf numFmtId="15" fontId="20" fillId="0" borderId="10" xfId="0" applyNumberFormat="1" applyFont="1" applyFill="1" applyBorder="1" applyAlignment="1" applyProtection="1">
      <alignment horizontal="center" vertical="top"/>
      <protection locked="0"/>
    </xf>
    <xf numFmtId="0" fontId="28" fillId="0" borderId="16" xfId="0" applyFont="1" applyFill="1" applyBorder="1" applyAlignment="1"/>
    <xf numFmtId="15" fontId="20" fillId="0" borderId="20" xfId="0" quotePrefix="1" applyNumberFormat="1" applyFont="1" applyFill="1" applyBorder="1" applyAlignment="1" applyProtection="1">
      <alignment horizontal="center" vertical="top"/>
      <protection locked="0"/>
    </xf>
    <xf numFmtId="8" fontId="28" fillId="0" borderId="10" xfId="0" applyNumberFormat="1" applyFont="1" applyFill="1" applyBorder="1" applyAlignment="1"/>
    <xf numFmtId="15" fontId="28" fillId="0" borderId="18" xfId="0" applyNumberFormat="1" applyFont="1" applyFill="1" applyBorder="1" applyAlignment="1">
      <alignment horizontal="left" vertical="top"/>
    </xf>
    <xf numFmtId="15" fontId="20" fillId="0" borderId="19" xfId="0" applyNumberFormat="1" applyFont="1" applyFill="1" applyBorder="1" applyAlignment="1">
      <alignment horizontal="center" vertical="top"/>
    </xf>
    <xf numFmtId="0" fontId="0" fillId="0" borderId="0" xfId="0" applyFont="1" applyFill="1"/>
  </cellXfs>
  <cellStyles count="51">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6" builtinId="4"/>
    <cellStyle name="Moneda 10" xfId="42"/>
    <cellStyle name="Moneda 10 2" xfId="43"/>
    <cellStyle name="Moneda 10 3" xfId="47"/>
    <cellStyle name="Moneda 2 2" xfId="49"/>
    <cellStyle name="Moneda 2 3 2" xfId="50"/>
    <cellStyle name="Neutral" xfId="8" builtinId="28" customBuiltin="1"/>
    <cellStyle name="Normal" xfId="0" builtinId="0"/>
    <cellStyle name="Normal 2" xfId="48"/>
    <cellStyle name="Normal 2 2" xfId="44"/>
    <cellStyle name="Normal 2 2 2" xfId="45"/>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erencia%20de%20Administracion%20y%20Finanzas\OBRA%20CONTABILIDAD\TRAMITE-ESTIMACIONES%202014-ABRI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14"/>
      <sheetName val="FEBRERO-14"/>
      <sheetName val="MARZO-14"/>
      <sheetName val="ABRIL-14"/>
      <sheetName val="mayo-14"/>
      <sheetName val="JUNIO-14"/>
      <sheetName val="JULIO-14"/>
      <sheetName val="AGOSTO-14"/>
      <sheetName val="SEPTIEMBRE-14"/>
      <sheetName val="OCTUBRE-14"/>
      <sheetName val="NOVIEMBRE-14"/>
      <sheetName val="DICIEMBRE-14"/>
      <sheetName val="ABRIL"/>
      <sheetName val="RESUMEN"/>
      <sheetName val="CATA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2">
          <cell r="K22">
            <v>46396112.537000008</v>
          </cell>
        </row>
      </sheetData>
      <sheetData sheetId="13">
        <row r="142">
          <cell r="D142">
            <v>13892890.58</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1"/>
  <sheetViews>
    <sheetView tabSelected="1" topLeftCell="A295" zoomScale="70" zoomScaleNormal="70" workbookViewId="0">
      <selection activeCell="G381" sqref="G381"/>
    </sheetView>
  </sheetViews>
  <sheetFormatPr baseColWidth="10" defaultRowHeight="15" x14ac:dyDescent="0.25"/>
  <cols>
    <col min="1" max="1" width="5.5703125" bestFit="1" customWidth="1"/>
    <col min="2" max="2" width="17" bestFit="1" customWidth="1"/>
    <col min="3" max="3" width="20" style="59" customWidth="1"/>
    <col min="4" max="4" width="17" style="59" customWidth="1"/>
    <col min="5" max="5" width="35.140625" bestFit="1" customWidth="1"/>
    <col min="6" max="6" width="60.42578125" customWidth="1"/>
    <col min="7" max="7" width="144" bestFit="1" customWidth="1"/>
    <col min="8" max="8" width="58.28515625" bestFit="1" customWidth="1"/>
    <col min="9" max="10" width="12" bestFit="1" customWidth="1"/>
    <col min="11" max="12" width="19.140625" bestFit="1" customWidth="1"/>
    <col min="13" max="13" width="19.5703125" bestFit="1" customWidth="1"/>
    <col min="14" max="14" width="15.28515625" bestFit="1" customWidth="1"/>
    <col min="15" max="15" width="16.28515625" customWidth="1"/>
    <col min="16" max="16" width="19.85546875" customWidth="1"/>
  </cols>
  <sheetData>
    <row r="1" spans="1:16" x14ac:dyDescent="0.25">
      <c r="A1" s="17" t="s">
        <v>2</v>
      </c>
      <c r="B1" s="18" t="s">
        <v>3</v>
      </c>
      <c r="C1" s="53" t="s">
        <v>4</v>
      </c>
      <c r="D1" s="53" t="s">
        <v>5</v>
      </c>
      <c r="E1" s="18" t="s">
        <v>6</v>
      </c>
      <c r="F1" s="18" t="s">
        <v>7</v>
      </c>
      <c r="G1" s="18" t="s">
        <v>8</v>
      </c>
      <c r="H1" s="18" t="s">
        <v>9</v>
      </c>
      <c r="I1" s="18" t="s">
        <v>10</v>
      </c>
      <c r="J1" s="18" t="s">
        <v>11</v>
      </c>
      <c r="K1" s="18" t="s">
        <v>12</v>
      </c>
      <c r="L1" s="18" t="s">
        <v>13</v>
      </c>
      <c r="M1" s="18" t="s">
        <v>14</v>
      </c>
      <c r="N1" s="18" t="s">
        <v>15</v>
      </c>
      <c r="O1" s="18" t="s">
        <v>16</v>
      </c>
      <c r="P1" s="19" t="s">
        <v>17</v>
      </c>
    </row>
    <row r="2" spans="1:16" x14ac:dyDescent="0.25">
      <c r="A2" s="20">
        <v>2012</v>
      </c>
      <c r="B2" s="9" t="s">
        <v>18</v>
      </c>
      <c r="C2" s="54"/>
      <c r="D2" s="54" t="s">
        <v>19</v>
      </c>
      <c r="E2" s="9"/>
      <c r="F2" s="9" t="s">
        <v>20</v>
      </c>
      <c r="G2" s="9" t="s">
        <v>21</v>
      </c>
      <c r="H2" s="9" t="s">
        <v>22</v>
      </c>
      <c r="I2" s="9"/>
      <c r="J2" s="9"/>
      <c r="K2" s="9">
        <v>163466.14000000001</v>
      </c>
      <c r="L2" s="9"/>
      <c r="M2" s="9"/>
      <c r="N2" s="9"/>
      <c r="O2" s="9"/>
      <c r="P2" s="21">
        <v>163466.14000000001</v>
      </c>
    </row>
    <row r="3" spans="1:16" ht="16.5" x14ac:dyDescent="0.25">
      <c r="A3" s="20">
        <v>2012</v>
      </c>
      <c r="B3" s="9" t="s">
        <v>18</v>
      </c>
      <c r="C3" s="54" t="s">
        <v>23</v>
      </c>
      <c r="D3" s="54" t="s">
        <v>24</v>
      </c>
      <c r="E3" s="9" t="s">
        <v>25</v>
      </c>
      <c r="F3" s="9" t="s">
        <v>20</v>
      </c>
      <c r="G3" s="9" t="s">
        <v>26</v>
      </c>
      <c r="H3" s="9" t="s">
        <v>27</v>
      </c>
      <c r="I3" s="66">
        <v>41083</v>
      </c>
      <c r="J3" s="66">
        <v>41232</v>
      </c>
      <c r="K3" s="27">
        <v>9929788.8100000005</v>
      </c>
      <c r="L3" s="9"/>
      <c r="M3" s="9"/>
      <c r="N3" s="9"/>
      <c r="O3" s="9"/>
      <c r="P3" s="28">
        <f>+K3+L3-M3+N3</f>
        <v>9929788.8100000005</v>
      </c>
    </row>
    <row r="4" spans="1:16" ht="16.5" x14ac:dyDescent="0.25">
      <c r="A4" s="20">
        <v>2012</v>
      </c>
      <c r="B4" s="9" t="s">
        <v>18</v>
      </c>
      <c r="C4" s="54" t="s">
        <v>28</v>
      </c>
      <c r="D4" s="54" t="s">
        <v>29</v>
      </c>
      <c r="E4" s="9"/>
      <c r="F4" s="9" t="s">
        <v>20</v>
      </c>
      <c r="G4" s="9" t="s">
        <v>30</v>
      </c>
      <c r="H4" s="9" t="s">
        <v>31</v>
      </c>
      <c r="I4" s="66">
        <v>41092</v>
      </c>
      <c r="J4" s="66">
        <v>41231</v>
      </c>
      <c r="K4" s="9">
        <v>1053791.5</v>
      </c>
      <c r="L4" s="9"/>
      <c r="M4" s="9"/>
      <c r="N4" s="9"/>
      <c r="O4" s="9"/>
      <c r="P4" s="21">
        <v>1053791.5</v>
      </c>
    </row>
    <row r="5" spans="1:16" ht="16.5" x14ac:dyDescent="0.25">
      <c r="A5" s="20">
        <v>2012</v>
      </c>
      <c r="B5" s="9" t="s">
        <v>18</v>
      </c>
      <c r="C5" s="54" t="s">
        <v>32</v>
      </c>
      <c r="D5" s="54" t="s">
        <v>33</v>
      </c>
      <c r="E5" s="9" t="s">
        <v>34</v>
      </c>
      <c r="F5" s="9" t="s">
        <v>20</v>
      </c>
      <c r="G5" s="9" t="s">
        <v>35</v>
      </c>
      <c r="H5" s="9" t="s">
        <v>36</v>
      </c>
      <c r="I5" s="66">
        <v>41166</v>
      </c>
      <c r="J5" s="66">
        <v>41265</v>
      </c>
      <c r="K5" s="6">
        <v>2377688.8109999998</v>
      </c>
      <c r="L5" s="9"/>
      <c r="M5" s="9"/>
      <c r="N5" s="9"/>
      <c r="O5" s="9"/>
      <c r="P5" s="28">
        <f>+K5+L5-M5+N5</f>
        <v>2377688.8109999998</v>
      </c>
    </row>
    <row r="6" spans="1:16" ht="16.5" x14ac:dyDescent="0.25">
      <c r="A6" s="20">
        <v>2012</v>
      </c>
      <c r="B6" s="9" t="s">
        <v>37</v>
      </c>
      <c r="C6" s="54" t="s">
        <v>38</v>
      </c>
      <c r="D6" s="54" t="s">
        <v>39</v>
      </c>
      <c r="E6" s="9" t="s">
        <v>40</v>
      </c>
      <c r="F6" s="9" t="s">
        <v>41</v>
      </c>
      <c r="G6" s="9" t="s">
        <v>42</v>
      </c>
      <c r="H6" s="29" t="s">
        <v>1040</v>
      </c>
      <c r="I6" s="66">
        <v>40987</v>
      </c>
      <c r="J6" s="66">
        <v>41086</v>
      </c>
      <c r="K6" s="30">
        <v>675710.16</v>
      </c>
      <c r="L6" s="9"/>
      <c r="M6" s="9"/>
      <c r="N6" s="9"/>
      <c r="O6" s="9"/>
      <c r="P6" s="28">
        <f t="shared" ref="P6:P9" si="0">+K6+L6-M6+N6</f>
        <v>675710.16</v>
      </c>
    </row>
    <row r="7" spans="1:16" ht="16.5" x14ac:dyDescent="0.25">
      <c r="A7" s="20">
        <v>2012</v>
      </c>
      <c r="B7" s="9" t="s">
        <v>37</v>
      </c>
      <c r="C7" s="54" t="s">
        <v>43</v>
      </c>
      <c r="D7" s="54" t="s">
        <v>44</v>
      </c>
      <c r="E7" s="9" t="s">
        <v>45</v>
      </c>
      <c r="F7" s="9" t="s">
        <v>41</v>
      </c>
      <c r="G7" s="9" t="s">
        <v>46</v>
      </c>
      <c r="H7" s="29" t="s">
        <v>937</v>
      </c>
      <c r="I7" s="66">
        <v>41004</v>
      </c>
      <c r="J7" s="66">
        <v>41107</v>
      </c>
      <c r="K7" s="31">
        <v>1798945.892</v>
      </c>
      <c r="L7" s="9"/>
      <c r="M7" s="9"/>
      <c r="N7" s="9"/>
      <c r="O7" s="9"/>
      <c r="P7" s="28">
        <f t="shared" si="0"/>
        <v>1798945.892</v>
      </c>
    </row>
    <row r="8" spans="1:16" ht="16.5" x14ac:dyDescent="0.25">
      <c r="A8" s="20">
        <v>2012</v>
      </c>
      <c r="B8" s="9" t="s">
        <v>37</v>
      </c>
      <c r="C8" s="54" t="s">
        <v>48</v>
      </c>
      <c r="D8" s="54" t="s">
        <v>49</v>
      </c>
      <c r="E8" s="9" t="s">
        <v>50</v>
      </c>
      <c r="F8" s="9" t="s">
        <v>41</v>
      </c>
      <c r="G8" s="5" t="s">
        <v>1041</v>
      </c>
      <c r="H8" s="29" t="s">
        <v>58</v>
      </c>
      <c r="I8" s="66">
        <v>41009</v>
      </c>
      <c r="J8" s="66">
        <v>41068</v>
      </c>
      <c r="K8" s="31">
        <v>379699.15</v>
      </c>
      <c r="L8" s="9"/>
      <c r="M8" s="9"/>
      <c r="N8" s="9"/>
      <c r="O8" s="9"/>
      <c r="P8" s="28">
        <f t="shared" si="0"/>
        <v>379699.15</v>
      </c>
    </row>
    <row r="9" spans="1:16" ht="16.5" x14ac:dyDescent="0.25">
      <c r="A9" s="20">
        <v>2012</v>
      </c>
      <c r="B9" s="9" t="s">
        <v>37</v>
      </c>
      <c r="C9" s="54" t="s">
        <v>48</v>
      </c>
      <c r="D9" s="54" t="s">
        <v>51</v>
      </c>
      <c r="E9" s="9" t="s">
        <v>52</v>
      </c>
      <c r="F9" s="9" t="s">
        <v>41</v>
      </c>
      <c r="G9" s="5" t="s">
        <v>1042</v>
      </c>
      <c r="H9" s="29" t="s">
        <v>229</v>
      </c>
      <c r="I9" s="66">
        <v>41015</v>
      </c>
      <c r="J9" s="66">
        <v>41060</v>
      </c>
      <c r="K9" s="27">
        <v>273598.11</v>
      </c>
      <c r="L9" s="9"/>
      <c r="M9" s="9"/>
      <c r="N9" s="9"/>
      <c r="O9" s="9"/>
      <c r="P9" s="28">
        <f t="shared" si="0"/>
        <v>273598.11</v>
      </c>
    </row>
    <row r="10" spans="1:16" ht="16.5" x14ac:dyDescent="0.25">
      <c r="A10" s="20">
        <v>2012</v>
      </c>
      <c r="B10" s="9" t="s">
        <v>37</v>
      </c>
      <c r="C10" s="54" t="s">
        <v>48</v>
      </c>
      <c r="D10" s="54" t="s">
        <v>53</v>
      </c>
      <c r="E10" s="9"/>
      <c r="F10" s="9" t="s">
        <v>41</v>
      </c>
      <c r="G10" s="9" t="s">
        <v>54</v>
      </c>
      <c r="H10" s="9" t="s">
        <v>55</v>
      </c>
      <c r="I10" s="66">
        <v>41029</v>
      </c>
      <c r="J10" s="66">
        <v>41113</v>
      </c>
      <c r="K10" s="9">
        <v>1661533.54</v>
      </c>
      <c r="L10" s="9"/>
      <c r="M10" s="9"/>
      <c r="N10" s="9"/>
      <c r="O10" s="9"/>
      <c r="P10" s="21">
        <v>1661533.54</v>
      </c>
    </row>
    <row r="11" spans="1:16" ht="16.5" x14ac:dyDescent="0.25">
      <c r="A11" s="20">
        <v>2012</v>
      </c>
      <c r="B11" s="9" t="s">
        <v>37</v>
      </c>
      <c r="C11" s="54" t="s">
        <v>48</v>
      </c>
      <c r="D11" s="54" t="s">
        <v>56</v>
      </c>
      <c r="E11" s="9"/>
      <c r="F11" s="9" t="s">
        <v>41</v>
      </c>
      <c r="G11" s="9" t="s">
        <v>57</v>
      </c>
      <c r="H11" s="9" t="s">
        <v>58</v>
      </c>
      <c r="I11" s="66">
        <v>41085</v>
      </c>
      <c r="J11" s="66">
        <v>41106</v>
      </c>
      <c r="K11" s="9">
        <v>89744.09</v>
      </c>
      <c r="L11" s="9"/>
      <c r="M11" s="9"/>
      <c r="N11" s="9"/>
      <c r="O11" s="9"/>
      <c r="P11" s="21">
        <v>89744.09</v>
      </c>
    </row>
    <row r="12" spans="1:16" ht="16.5" x14ac:dyDescent="0.25">
      <c r="A12" s="20">
        <v>2012</v>
      </c>
      <c r="B12" s="9" t="s">
        <v>37</v>
      </c>
      <c r="C12" s="54" t="s">
        <v>59</v>
      </c>
      <c r="D12" s="54" t="s">
        <v>60</v>
      </c>
      <c r="E12" s="9"/>
      <c r="F12" s="9" t="s">
        <v>41</v>
      </c>
      <c r="G12" s="9" t="s">
        <v>61</v>
      </c>
      <c r="H12" s="9" t="s">
        <v>62</v>
      </c>
      <c r="I12" s="66">
        <v>41100</v>
      </c>
      <c r="J12" s="66">
        <v>41204</v>
      </c>
      <c r="K12" s="9">
        <v>3198446.74</v>
      </c>
      <c r="L12" s="9"/>
      <c r="M12" s="9">
        <v>176738.41</v>
      </c>
      <c r="N12" s="9"/>
      <c r="O12" s="9"/>
      <c r="P12" s="21">
        <v>3198446.74</v>
      </c>
    </row>
    <row r="13" spans="1:16" ht="16.5" x14ac:dyDescent="0.25">
      <c r="A13" s="20">
        <v>2012</v>
      </c>
      <c r="B13" s="9" t="s">
        <v>37</v>
      </c>
      <c r="C13" s="54" t="s">
        <v>48</v>
      </c>
      <c r="D13" s="54" t="s">
        <v>63</v>
      </c>
      <c r="E13" s="9"/>
      <c r="F13" s="9" t="s">
        <v>41</v>
      </c>
      <c r="G13" s="9" t="s">
        <v>64</v>
      </c>
      <c r="H13" s="9" t="s">
        <v>58</v>
      </c>
      <c r="I13" s="66">
        <v>41155</v>
      </c>
      <c r="J13" s="66">
        <v>41185</v>
      </c>
      <c r="K13" s="9">
        <v>205761.08</v>
      </c>
      <c r="L13" s="9"/>
      <c r="M13" s="9">
        <v>19403.919999999998</v>
      </c>
      <c r="N13" s="9"/>
      <c r="O13" s="9"/>
      <c r="P13" s="21">
        <v>205761.08</v>
      </c>
    </row>
    <row r="14" spans="1:16" ht="16.5" x14ac:dyDescent="0.25">
      <c r="A14" s="20">
        <v>2012</v>
      </c>
      <c r="B14" s="9" t="s">
        <v>37</v>
      </c>
      <c r="C14" s="54" t="s">
        <v>48</v>
      </c>
      <c r="D14" s="54" t="s">
        <v>65</v>
      </c>
      <c r="E14" s="9"/>
      <c r="F14" s="9" t="s">
        <v>41</v>
      </c>
      <c r="G14" s="9" t="s">
        <v>66</v>
      </c>
      <c r="H14" s="9" t="s">
        <v>47</v>
      </c>
      <c r="I14" s="66"/>
      <c r="J14" s="66"/>
      <c r="K14" s="9"/>
      <c r="L14" s="9"/>
      <c r="M14" s="9"/>
      <c r="N14" s="9"/>
      <c r="O14" s="9"/>
      <c r="P14" s="28">
        <f>+K14+L14-M14+N14</f>
        <v>0</v>
      </c>
    </row>
    <row r="15" spans="1:16" ht="16.5" x14ac:dyDescent="0.25">
      <c r="A15" s="20">
        <v>2012</v>
      </c>
      <c r="B15" s="9" t="s">
        <v>37</v>
      </c>
      <c r="C15" s="54" t="s">
        <v>48</v>
      </c>
      <c r="D15" s="54" t="s">
        <v>67</v>
      </c>
      <c r="E15" s="9" t="s">
        <v>68</v>
      </c>
      <c r="F15" s="9" t="s">
        <v>41</v>
      </c>
      <c r="G15" s="9" t="s">
        <v>69</v>
      </c>
      <c r="H15" s="9" t="s">
        <v>70</v>
      </c>
      <c r="I15" s="66">
        <v>41164</v>
      </c>
      <c r="J15" s="66" t="s">
        <v>71</v>
      </c>
      <c r="K15" s="9">
        <v>200870.46</v>
      </c>
      <c r="L15" s="9">
        <v>50217.55</v>
      </c>
      <c r="M15" s="9"/>
      <c r="N15" s="9"/>
      <c r="O15" s="9"/>
      <c r="P15" s="21">
        <v>251088.01</v>
      </c>
    </row>
    <row r="16" spans="1:16" ht="16.5" x14ac:dyDescent="0.25">
      <c r="A16" s="20">
        <v>2012</v>
      </c>
      <c r="B16" s="9" t="s">
        <v>37</v>
      </c>
      <c r="C16" s="54" t="s">
        <v>48</v>
      </c>
      <c r="D16" s="54" t="s">
        <v>72</v>
      </c>
      <c r="E16" s="9"/>
      <c r="F16" s="9" t="s">
        <v>41</v>
      </c>
      <c r="G16" s="9" t="s">
        <v>73</v>
      </c>
      <c r="H16" s="9" t="s">
        <v>55</v>
      </c>
      <c r="I16" s="66">
        <v>41183</v>
      </c>
      <c r="J16" s="66">
        <v>40967</v>
      </c>
      <c r="K16" s="9">
        <v>3807434.75</v>
      </c>
      <c r="L16" s="9"/>
      <c r="M16" s="9"/>
      <c r="N16" s="9"/>
      <c r="O16" s="9"/>
      <c r="P16" s="21">
        <v>3807434.75</v>
      </c>
    </row>
    <row r="17" spans="1:35" ht="16.5" x14ac:dyDescent="0.25">
      <c r="A17" s="20">
        <v>2012</v>
      </c>
      <c r="B17" s="9" t="s">
        <v>37</v>
      </c>
      <c r="C17" s="54" t="s">
        <v>48</v>
      </c>
      <c r="D17" s="54" t="s">
        <v>74</v>
      </c>
      <c r="E17" s="9" t="s">
        <v>75</v>
      </c>
      <c r="F17" s="9" t="s">
        <v>41</v>
      </c>
      <c r="G17" s="32" t="s">
        <v>76</v>
      </c>
      <c r="H17" s="33" t="s">
        <v>1043</v>
      </c>
      <c r="I17" s="66">
        <v>41211</v>
      </c>
      <c r="J17" s="66">
        <v>41221</v>
      </c>
      <c r="K17" s="27">
        <v>71491.7</v>
      </c>
      <c r="L17" s="9"/>
      <c r="M17" s="9"/>
      <c r="N17" s="9"/>
      <c r="O17" s="9"/>
      <c r="P17" s="28">
        <f>+K17+L17-M17+N17</f>
        <v>71491.7</v>
      </c>
    </row>
    <row r="18" spans="1:35" ht="16.5" x14ac:dyDescent="0.25">
      <c r="A18" s="20">
        <v>2012</v>
      </c>
      <c r="B18" s="9" t="s">
        <v>37</v>
      </c>
      <c r="C18" s="54" t="s">
        <v>77</v>
      </c>
      <c r="D18" s="54" t="s">
        <v>78</v>
      </c>
      <c r="E18" s="9" t="s">
        <v>79</v>
      </c>
      <c r="F18" s="9" t="s">
        <v>41</v>
      </c>
      <c r="G18" s="34" t="s">
        <v>80</v>
      </c>
      <c r="H18" s="9" t="s">
        <v>81</v>
      </c>
      <c r="I18" s="66">
        <v>41233</v>
      </c>
      <c r="J18" s="66">
        <v>41272</v>
      </c>
      <c r="K18" s="27">
        <v>862130.98</v>
      </c>
      <c r="L18" s="9">
        <v>13297.2</v>
      </c>
      <c r="M18" s="9"/>
      <c r="N18" s="9"/>
      <c r="O18" s="9"/>
      <c r="P18" s="21">
        <v>862130.98</v>
      </c>
    </row>
    <row r="19" spans="1:35" ht="16.5" x14ac:dyDescent="0.25">
      <c r="A19" s="20">
        <v>2012</v>
      </c>
      <c r="B19" s="9" t="s">
        <v>82</v>
      </c>
      <c r="C19" s="54" t="s">
        <v>83</v>
      </c>
      <c r="D19" s="54" t="s">
        <v>84</v>
      </c>
      <c r="E19" s="9" t="s">
        <v>85</v>
      </c>
      <c r="F19" s="9" t="s">
        <v>86</v>
      </c>
      <c r="G19" s="36" t="s">
        <v>1045</v>
      </c>
      <c r="H19" s="29" t="s">
        <v>1046</v>
      </c>
      <c r="I19" s="66">
        <v>41100</v>
      </c>
      <c r="J19" s="66">
        <v>41150</v>
      </c>
      <c r="K19" s="37">
        <v>3737086.6000000006</v>
      </c>
      <c r="L19" s="9"/>
      <c r="M19" s="9"/>
      <c r="N19" s="9"/>
      <c r="O19" s="9"/>
      <c r="P19" s="28">
        <f t="shared" ref="P19:P22" si="1">+K19+L19-M19+N19</f>
        <v>3737086.6000000006</v>
      </c>
    </row>
    <row r="20" spans="1:35" ht="16.5" x14ac:dyDescent="0.25">
      <c r="A20" s="20">
        <v>2012</v>
      </c>
      <c r="B20" s="9" t="s">
        <v>82</v>
      </c>
      <c r="C20" s="54" t="s">
        <v>87</v>
      </c>
      <c r="D20" s="54" t="s">
        <v>88</v>
      </c>
      <c r="E20" s="9"/>
      <c r="F20" s="9" t="s">
        <v>86</v>
      </c>
      <c r="G20" s="9" t="s">
        <v>89</v>
      </c>
      <c r="H20" s="9" t="s">
        <v>90</v>
      </c>
      <c r="I20" s="66"/>
      <c r="J20" s="66"/>
      <c r="K20" s="9"/>
      <c r="L20" s="9"/>
      <c r="M20" s="9"/>
      <c r="N20" s="9"/>
      <c r="O20" s="9"/>
      <c r="P20" s="28">
        <f t="shared" si="1"/>
        <v>0</v>
      </c>
    </row>
    <row r="21" spans="1:35" ht="16.5" x14ac:dyDescent="0.25">
      <c r="A21" s="20">
        <v>2012</v>
      </c>
      <c r="B21" s="9" t="s">
        <v>91</v>
      </c>
      <c r="C21" s="54"/>
      <c r="D21" s="54"/>
      <c r="E21" s="9"/>
      <c r="F21" s="9" t="s">
        <v>92</v>
      </c>
      <c r="G21" s="9"/>
      <c r="H21" s="9"/>
      <c r="I21" s="66"/>
      <c r="J21" s="66"/>
      <c r="K21" s="9">
        <v>0</v>
      </c>
      <c r="L21" s="9">
        <v>0</v>
      </c>
      <c r="M21" s="9"/>
      <c r="N21" s="9">
        <v>0</v>
      </c>
      <c r="O21" s="9">
        <v>0</v>
      </c>
      <c r="P21" s="28">
        <f t="shared" si="1"/>
        <v>0</v>
      </c>
    </row>
    <row r="22" spans="1:35" ht="16.5" x14ac:dyDescent="0.25">
      <c r="A22" s="20">
        <v>2012</v>
      </c>
      <c r="B22" s="9" t="s">
        <v>93</v>
      </c>
      <c r="C22" s="54" t="s">
        <v>94</v>
      </c>
      <c r="D22" s="54" t="s">
        <v>95</v>
      </c>
      <c r="E22" s="9" t="s">
        <v>96</v>
      </c>
      <c r="F22" s="9" t="s">
        <v>97</v>
      </c>
      <c r="G22" s="9" t="s">
        <v>98</v>
      </c>
      <c r="H22" s="38" t="s">
        <v>1047</v>
      </c>
      <c r="I22" s="66">
        <v>40770</v>
      </c>
      <c r="J22" s="66">
        <v>41099</v>
      </c>
      <c r="K22" s="27">
        <v>20000000</v>
      </c>
      <c r="L22" s="9"/>
      <c r="M22" s="9"/>
      <c r="N22" s="9"/>
      <c r="O22" s="9"/>
      <c r="P22" s="28">
        <f t="shared" si="1"/>
        <v>20000000</v>
      </c>
    </row>
    <row r="23" spans="1:35" ht="16.5" x14ac:dyDescent="0.25">
      <c r="A23" s="20">
        <v>2012</v>
      </c>
      <c r="B23" s="9" t="s">
        <v>93</v>
      </c>
      <c r="C23" s="54"/>
      <c r="D23" s="54"/>
      <c r="E23" s="9"/>
      <c r="F23" s="9" t="s">
        <v>97</v>
      </c>
      <c r="G23" s="9" t="s">
        <v>99</v>
      </c>
      <c r="H23" s="9"/>
      <c r="I23" s="66">
        <v>40770</v>
      </c>
      <c r="J23" s="66">
        <v>41090</v>
      </c>
      <c r="K23" s="9"/>
      <c r="L23" s="9"/>
      <c r="M23" s="9"/>
      <c r="N23" s="9">
        <v>2252526.29</v>
      </c>
      <c r="O23" s="9"/>
      <c r="P23" s="21">
        <v>2252526.29</v>
      </c>
    </row>
    <row r="24" spans="1:35" ht="16.5" x14ac:dyDescent="0.25">
      <c r="A24" s="20">
        <v>2012</v>
      </c>
      <c r="B24" s="9" t="s">
        <v>93</v>
      </c>
      <c r="C24" s="54" t="s">
        <v>100</v>
      </c>
      <c r="D24" s="54" t="s">
        <v>101</v>
      </c>
      <c r="E24" s="9" t="s">
        <v>102</v>
      </c>
      <c r="F24" s="9" t="s">
        <v>97</v>
      </c>
      <c r="G24" s="9" t="s">
        <v>103</v>
      </c>
      <c r="H24" s="38" t="s">
        <v>1048</v>
      </c>
      <c r="I24" s="66">
        <v>40770</v>
      </c>
      <c r="J24" s="66">
        <v>41099</v>
      </c>
      <c r="K24" s="27">
        <v>3191248.1500000004</v>
      </c>
      <c r="L24" s="9"/>
      <c r="M24" s="9"/>
      <c r="N24" s="9"/>
      <c r="O24" s="28">
        <f>+K24+L24-M24+N24</f>
        <v>3191248.1500000004</v>
      </c>
      <c r="P24" s="28">
        <f>+K24+L24-M24+N24</f>
        <v>3191248.1500000004</v>
      </c>
    </row>
    <row r="25" spans="1:35" ht="16.5" x14ac:dyDescent="0.25">
      <c r="A25" s="20">
        <v>2012</v>
      </c>
      <c r="B25" s="9" t="s">
        <v>93</v>
      </c>
      <c r="C25" s="54"/>
      <c r="D25" s="54"/>
      <c r="E25" s="9"/>
      <c r="F25" s="9" t="s">
        <v>97</v>
      </c>
      <c r="G25" s="9" t="s">
        <v>99</v>
      </c>
      <c r="H25" s="9"/>
      <c r="I25" s="66">
        <v>40787</v>
      </c>
      <c r="J25" s="66">
        <v>41060</v>
      </c>
      <c r="K25" s="9"/>
      <c r="L25" s="9"/>
      <c r="M25" s="9"/>
      <c r="N25" s="9">
        <v>38354.080000000002</v>
      </c>
      <c r="O25" s="28">
        <f t="shared" ref="O25:O88" si="2">+K25+L25-M25+N25</f>
        <v>38354.080000000002</v>
      </c>
      <c r="P25" s="28">
        <f t="shared" ref="P25:P88" si="3">+K25+L25-M25+N25</f>
        <v>38354.080000000002</v>
      </c>
    </row>
    <row r="26" spans="1:35" ht="16.5" x14ac:dyDescent="0.25">
      <c r="A26" s="20">
        <v>2012</v>
      </c>
      <c r="B26" s="9" t="s">
        <v>93</v>
      </c>
      <c r="C26" s="54" t="s">
        <v>104</v>
      </c>
      <c r="D26" s="54" t="s">
        <v>105</v>
      </c>
      <c r="E26" s="9"/>
      <c r="F26" s="9" t="s">
        <v>97</v>
      </c>
      <c r="G26" s="9" t="s">
        <v>106</v>
      </c>
      <c r="H26" s="38" t="s">
        <v>1052</v>
      </c>
      <c r="I26" s="66">
        <v>40787</v>
      </c>
      <c r="J26" s="66">
        <v>41274</v>
      </c>
      <c r="K26" s="27">
        <v>2970249.44</v>
      </c>
      <c r="L26" s="9"/>
      <c r="M26" s="9"/>
      <c r="N26" s="9"/>
      <c r="O26" s="28">
        <f t="shared" si="2"/>
        <v>2970249.44</v>
      </c>
      <c r="P26" s="28">
        <f t="shared" si="3"/>
        <v>2970249.44</v>
      </c>
    </row>
    <row r="27" spans="1:35" ht="16.5" x14ac:dyDescent="0.25">
      <c r="A27" s="20">
        <v>2012</v>
      </c>
      <c r="B27" s="9" t="s">
        <v>93</v>
      </c>
      <c r="C27" s="54" t="s">
        <v>107</v>
      </c>
      <c r="D27" s="54" t="s">
        <v>108</v>
      </c>
      <c r="E27" s="9"/>
      <c r="F27" s="9" t="s">
        <v>97</v>
      </c>
      <c r="G27" s="9" t="s">
        <v>109</v>
      </c>
      <c r="H27" s="38" t="s">
        <v>240</v>
      </c>
      <c r="I27" s="66">
        <v>40787</v>
      </c>
      <c r="J27" s="66">
        <v>41274</v>
      </c>
      <c r="K27" s="27">
        <v>3606480.48</v>
      </c>
      <c r="L27" s="9"/>
      <c r="M27" s="9"/>
      <c r="N27" s="9"/>
      <c r="O27" s="28">
        <f t="shared" si="2"/>
        <v>3606480.48</v>
      </c>
      <c r="P27" s="28">
        <f t="shared" si="3"/>
        <v>3606480.48</v>
      </c>
    </row>
    <row r="28" spans="1:35" ht="16.5" x14ac:dyDescent="0.25">
      <c r="A28" s="20">
        <v>2012</v>
      </c>
      <c r="B28" s="9" t="s">
        <v>93</v>
      </c>
      <c r="C28" s="54" t="s">
        <v>110</v>
      </c>
      <c r="D28" s="54" t="s">
        <v>111</v>
      </c>
      <c r="E28" s="9" t="s">
        <v>112</v>
      </c>
      <c r="F28" s="9" t="s">
        <v>97</v>
      </c>
      <c r="G28" s="9" t="s">
        <v>113</v>
      </c>
      <c r="H28" s="39" t="s">
        <v>1053</v>
      </c>
      <c r="I28" s="66">
        <v>40465</v>
      </c>
      <c r="J28" s="66">
        <v>40791</v>
      </c>
      <c r="K28" s="43">
        <v>43488235.770000003</v>
      </c>
      <c r="L28" s="40"/>
      <c r="M28" s="40"/>
      <c r="N28" s="40"/>
      <c r="O28" s="28">
        <f t="shared" si="2"/>
        <v>43488235.770000003</v>
      </c>
      <c r="P28" s="28">
        <f t="shared" si="3"/>
        <v>43488235.770000003</v>
      </c>
      <c r="Q28" s="40"/>
      <c r="R28" s="41"/>
      <c r="S28" s="40"/>
      <c r="T28" s="41"/>
      <c r="U28" s="40"/>
      <c r="V28" s="41"/>
      <c r="W28" s="40"/>
      <c r="X28" s="41"/>
      <c r="Y28" s="40"/>
      <c r="Z28" s="41"/>
      <c r="AA28" s="40"/>
      <c r="AB28" s="42"/>
      <c r="AC28" s="40">
        <v>29300000</v>
      </c>
      <c r="AD28" s="41" t="s">
        <v>1054</v>
      </c>
      <c r="AE28" s="40"/>
      <c r="AF28" s="41"/>
      <c r="AG28" s="40"/>
      <c r="AH28" s="41"/>
      <c r="AI28" s="43">
        <v>43488235.770000003</v>
      </c>
    </row>
    <row r="29" spans="1:35" ht="16.5" x14ac:dyDescent="0.25">
      <c r="A29" s="20">
        <v>2012</v>
      </c>
      <c r="B29" s="9" t="s">
        <v>93</v>
      </c>
      <c r="C29" s="54"/>
      <c r="D29" s="54"/>
      <c r="E29" s="9"/>
      <c r="F29" s="9" t="s">
        <v>97</v>
      </c>
      <c r="G29" s="9" t="s">
        <v>99</v>
      </c>
      <c r="H29" s="9"/>
      <c r="I29" s="66"/>
      <c r="J29" s="66"/>
      <c r="K29" s="9"/>
      <c r="L29" s="9"/>
      <c r="M29" s="9"/>
      <c r="N29" s="9">
        <v>1079021.6499999999</v>
      </c>
      <c r="O29" s="28">
        <f t="shared" si="2"/>
        <v>1079021.6499999999</v>
      </c>
      <c r="P29" s="28">
        <f t="shared" si="3"/>
        <v>1079021.6499999999</v>
      </c>
    </row>
    <row r="30" spans="1:35" ht="16.5" x14ac:dyDescent="0.25">
      <c r="A30" s="20">
        <v>2012</v>
      </c>
      <c r="B30" s="9" t="s">
        <v>93</v>
      </c>
      <c r="C30" s="54"/>
      <c r="D30" s="54" t="s">
        <v>114</v>
      </c>
      <c r="E30" s="9" t="s">
        <v>115</v>
      </c>
      <c r="F30" s="9" t="s">
        <v>97</v>
      </c>
      <c r="G30" s="9" t="s">
        <v>116</v>
      </c>
      <c r="H30" s="39" t="s">
        <v>1048</v>
      </c>
      <c r="I30" s="66">
        <v>40448</v>
      </c>
      <c r="J30" s="66">
        <v>40797</v>
      </c>
      <c r="K30" s="43">
        <v>3619519.39</v>
      </c>
      <c r="L30" s="40"/>
      <c r="M30" s="40"/>
      <c r="N30" s="40"/>
      <c r="O30" s="28">
        <f t="shared" si="2"/>
        <v>3619519.39</v>
      </c>
      <c r="P30" s="28">
        <f t="shared" si="3"/>
        <v>3619519.39</v>
      </c>
      <c r="Q30" s="40"/>
      <c r="R30" s="41"/>
      <c r="S30" s="40"/>
      <c r="T30" s="41"/>
      <c r="U30" s="40"/>
      <c r="V30" s="41"/>
      <c r="W30" s="40"/>
      <c r="X30" s="41"/>
      <c r="Y30" s="40"/>
      <c r="Z30" s="41"/>
      <c r="AA30" s="40"/>
      <c r="AB30" s="42"/>
      <c r="AC30" s="40"/>
      <c r="AD30" s="41"/>
      <c r="AE30" s="40">
        <v>351729.18</v>
      </c>
      <c r="AF30" s="41" t="s">
        <v>1049</v>
      </c>
      <c r="AG30" s="40">
        <f>235669.63+242958.38</f>
        <v>478628.01</v>
      </c>
      <c r="AH30" s="40" t="s">
        <v>1050</v>
      </c>
      <c r="AI30" s="43">
        <v>3619519.39</v>
      </c>
    </row>
    <row r="31" spans="1:35" ht="16.5" x14ac:dyDescent="0.25">
      <c r="A31" s="20">
        <v>2012</v>
      </c>
      <c r="B31" s="9" t="s">
        <v>93</v>
      </c>
      <c r="C31" s="54"/>
      <c r="D31" s="54" t="s">
        <v>117</v>
      </c>
      <c r="E31" s="9"/>
      <c r="F31" s="9" t="s">
        <v>97</v>
      </c>
      <c r="G31" s="9" t="s">
        <v>118</v>
      </c>
      <c r="H31" s="5" t="s">
        <v>70</v>
      </c>
      <c r="I31" s="66">
        <v>41218</v>
      </c>
      <c r="J31" s="66">
        <v>41257</v>
      </c>
      <c r="K31" s="30">
        <v>651819.98</v>
      </c>
      <c r="L31" s="9"/>
      <c r="M31" s="9"/>
      <c r="N31" s="9"/>
      <c r="O31" s="28">
        <f t="shared" si="2"/>
        <v>651819.98</v>
      </c>
      <c r="P31" s="28">
        <f t="shared" si="3"/>
        <v>651819.98</v>
      </c>
    </row>
    <row r="32" spans="1:35" ht="16.5" x14ac:dyDescent="0.25">
      <c r="A32" s="20">
        <v>2012</v>
      </c>
      <c r="B32" s="9" t="s">
        <v>93</v>
      </c>
      <c r="C32" s="54" t="s">
        <v>119</v>
      </c>
      <c r="D32" s="54" t="s">
        <v>120</v>
      </c>
      <c r="E32" s="9" t="s">
        <v>121</v>
      </c>
      <c r="F32" s="9" t="s">
        <v>97</v>
      </c>
      <c r="G32" s="9" t="s">
        <v>122</v>
      </c>
      <c r="H32" s="5" t="s">
        <v>1051</v>
      </c>
      <c r="I32" s="66">
        <v>41233</v>
      </c>
      <c r="J32" s="66">
        <v>41272</v>
      </c>
      <c r="K32" s="27">
        <v>1145576.8699999999</v>
      </c>
      <c r="L32" s="9"/>
      <c r="M32" s="9"/>
      <c r="N32" s="9"/>
      <c r="O32" s="28">
        <f t="shared" si="2"/>
        <v>1145576.8699999999</v>
      </c>
      <c r="P32" s="28">
        <f t="shared" si="3"/>
        <v>1145576.8699999999</v>
      </c>
    </row>
    <row r="33" spans="1:35" ht="16.5" x14ac:dyDescent="0.25">
      <c r="A33" s="20">
        <v>2012</v>
      </c>
      <c r="B33" s="9" t="s">
        <v>123</v>
      </c>
      <c r="C33" s="54" t="s">
        <v>124</v>
      </c>
      <c r="D33" s="54" t="s">
        <v>125</v>
      </c>
      <c r="E33" s="9"/>
      <c r="F33" s="9" t="s">
        <v>126</v>
      </c>
      <c r="G33" s="9" t="s">
        <v>127</v>
      </c>
      <c r="H33" s="5" t="s">
        <v>1056</v>
      </c>
      <c r="I33" s="66">
        <v>40817</v>
      </c>
      <c r="J33" s="66">
        <v>40892</v>
      </c>
      <c r="K33" s="27">
        <f>5004398.643+124251.9</f>
        <v>5128650.5430000005</v>
      </c>
      <c r="L33" s="40"/>
      <c r="M33" s="40"/>
      <c r="N33" s="40"/>
      <c r="O33" s="28">
        <f t="shared" si="2"/>
        <v>5128650.5430000005</v>
      </c>
      <c r="P33" s="28">
        <f t="shared" si="3"/>
        <v>5128650.5430000005</v>
      </c>
      <c r="Q33" s="40"/>
      <c r="R33" s="41"/>
      <c r="S33" s="40"/>
      <c r="T33" s="41"/>
      <c r="U33" s="40"/>
      <c r="V33" s="40"/>
      <c r="W33" s="40"/>
      <c r="X33" s="41"/>
      <c r="Y33" s="40">
        <f>425975+425975</f>
        <v>851950</v>
      </c>
      <c r="Z33" s="40" t="s">
        <v>1055</v>
      </c>
      <c r="AA33" s="40"/>
      <c r="AB33" s="41"/>
      <c r="AC33" s="40"/>
      <c r="AD33" s="41"/>
      <c r="AE33" s="40"/>
      <c r="AF33" s="41"/>
      <c r="AG33" s="40"/>
      <c r="AH33" s="41"/>
      <c r="AI33" s="43">
        <v>851950</v>
      </c>
    </row>
    <row r="34" spans="1:35" ht="16.5" x14ac:dyDescent="0.25">
      <c r="A34" s="20">
        <v>2012</v>
      </c>
      <c r="B34" s="9" t="s">
        <v>123</v>
      </c>
      <c r="C34" s="54" t="s">
        <v>128</v>
      </c>
      <c r="D34" s="54" t="s">
        <v>129</v>
      </c>
      <c r="E34" s="9" t="s">
        <v>130</v>
      </c>
      <c r="F34" s="9" t="s">
        <v>126</v>
      </c>
      <c r="G34" s="9" t="s">
        <v>131</v>
      </c>
      <c r="H34" s="29" t="s">
        <v>1057</v>
      </c>
      <c r="I34" s="66">
        <v>40987</v>
      </c>
      <c r="J34" s="66">
        <v>41046</v>
      </c>
      <c r="K34" s="30">
        <v>5250000</v>
      </c>
      <c r="L34" s="9"/>
      <c r="M34" s="9"/>
      <c r="N34" s="9"/>
      <c r="O34" s="28">
        <f t="shared" si="2"/>
        <v>5250000</v>
      </c>
      <c r="P34" s="28">
        <f t="shared" si="3"/>
        <v>5250000</v>
      </c>
    </row>
    <row r="35" spans="1:35" ht="16.5" x14ac:dyDescent="0.25">
      <c r="A35" s="20">
        <v>2012</v>
      </c>
      <c r="B35" s="9" t="s">
        <v>123</v>
      </c>
      <c r="C35" s="54" t="s">
        <v>132</v>
      </c>
      <c r="D35" s="54" t="s">
        <v>133</v>
      </c>
      <c r="E35" s="9" t="s">
        <v>134</v>
      </c>
      <c r="F35" s="9" t="s">
        <v>126</v>
      </c>
      <c r="G35" s="9" t="s">
        <v>135</v>
      </c>
      <c r="H35" s="29" t="s">
        <v>933</v>
      </c>
      <c r="I35" s="66">
        <v>41004</v>
      </c>
      <c r="J35" s="66">
        <v>41123</v>
      </c>
      <c r="K35" s="31">
        <v>3560782.44</v>
      </c>
      <c r="L35" s="9"/>
      <c r="M35" s="9"/>
      <c r="N35" s="9"/>
      <c r="O35" s="28">
        <f t="shared" si="2"/>
        <v>3560782.44</v>
      </c>
      <c r="P35" s="28">
        <f t="shared" si="3"/>
        <v>3560782.44</v>
      </c>
    </row>
    <row r="36" spans="1:35" ht="16.5" x14ac:dyDescent="0.25">
      <c r="A36" s="20">
        <v>2012</v>
      </c>
      <c r="B36" s="9" t="s">
        <v>123</v>
      </c>
      <c r="C36" s="54" t="s">
        <v>136</v>
      </c>
      <c r="D36" s="54" t="s">
        <v>137</v>
      </c>
      <c r="E36" s="9"/>
      <c r="F36" s="9" t="s">
        <v>126</v>
      </c>
      <c r="G36" s="9" t="s">
        <v>138</v>
      </c>
      <c r="H36" s="9" t="s">
        <v>139</v>
      </c>
      <c r="I36" s="66">
        <v>41004</v>
      </c>
      <c r="J36" s="66">
        <v>41123</v>
      </c>
      <c r="K36" s="9">
        <v>2788129.4550000001</v>
      </c>
      <c r="L36" s="9"/>
      <c r="M36" s="9">
        <v>1.4350000000000001</v>
      </c>
      <c r="N36" s="9"/>
      <c r="O36" s="28">
        <f t="shared" si="2"/>
        <v>2788128.02</v>
      </c>
      <c r="P36" s="28">
        <f t="shared" si="3"/>
        <v>2788128.02</v>
      </c>
    </row>
    <row r="37" spans="1:35" ht="16.5" x14ac:dyDescent="0.25">
      <c r="A37" s="20">
        <v>2012</v>
      </c>
      <c r="B37" s="9" t="s">
        <v>123</v>
      </c>
      <c r="C37" s="54"/>
      <c r="D37" s="54"/>
      <c r="E37" s="9"/>
      <c r="F37" s="9" t="s">
        <v>126</v>
      </c>
      <c r="G37" s="9" t="s">
        <v>99</v>
      </c>
      <c r="H37" s="9"/>
      <c r="I37" s="66"/>
      <c r="J37" s="66"/>
      <c r="K37" s="9"/>
      <c r="L37" s="9"/>
      <c r="M37" s="9"/>
      <c r="N37" s="9">
        <v>172200.51</v>
      </c>
      <c r="O37" s="28">
        <f t="shared" si="2"/>
        <v>172200.51</v>
      </c>
      <c r="P37" s="28">
        <f t="shared" si="3"/>
        <v>172200.51</v>
      </c>
    </row>
    <row r="38" spans="1:35" ht="16.5" x14ac:dyDescent="0.25">
      <c r="A38" s="20">
        <v>2012</v>
      </c>
      <c r="B38" s="9" t="s">
        <v>123</v>
      </c>
      <c r="C38" s="54" t="s">
        <v>140</v>
      </c>
      <c r="D38" s="54" t="s">
        <v>141</v>
      </c>
      <c r="E38" s="9" t="s">
        <v>142</v>
      </c>
      <c r="F38" s="9" t="s">
        <v>126</v>
      </c>
      <c r="G38" s="9" t="s">
        <v>143</v>
      </c>
      <c r="H38" s="9" t="s">
        <v>81</v>
      </c>
      <c r="I38" s="66">
        <v>41100</v>
      </c>
      <c r="J38" s="66">
        <v>41169</v>
      </c>
      <c r="K38" s="9">
        <v>1846682.54</v>
      </c>
      <c r="L38" s="9">
        <v>13408.59</v>
      </c>
      <c r="M38" s="9"/>
      <c r="N38" s="9"/>
      <c r="O38" s="28">
        <f t="shared" si="2"/>
        <v>1860091.1300000001</v>
      </c>
      <c r="P38" s="28">
        <f t="shared" si="3"/>
        <v>1860091.1300000001</v>
      </c>
    </row>
    <row r="39" spans="1:35" ht="16.5" x14ac:dyDescent="0.25">
      <c r="A39" s="20">
        <v>2012</v>
      </c>
      <c r="B39" s="9" t="s">
        <v>123</v>
      </c>
      <c r="C39" s="54" t="s">
        <v>144</v>
      </c>
      <c r="D39" s="54" t="s">
        <v>145</v>
      </c>
      <c r="E39" s="9"/>
      <c r="F39" s="9" t="s">
        <v>126</v>
      </c>
      <c r="G39" s="9" t="s">
        <v>146</v>
      </c>
      <c r="H39" s="33" t="s">
        <v>1058</v>
      </c>
      <c r="I39" s="66">
        <v>41127</v>
      </c>
      <c r="J39" s="66">
        <v>41171</v>
      </c>
      <c r="K39" s="6">
        <v>3831990.61</v>
      </c>
      <c r="L39" s="9"/>
      <c r="M39" s="9"/>
      <c r="N39" s="9"/>
      <c r="O39" s="28">
        <f t="shared" si="2"/>
        <v>3831990.61</v>
      </c>
      <c r="P39" s="28">
        <f t="shared" si="3"/>
        <v>3831990.61</v>
      </c>
    </row>
    <row r="40" spans="1:35" ht="16.5" x14ac:dyDescent="0.25">
      <c r="A40" s="20">
        <v>2012</v>
      </c>
      <c r="B40" s="9" t="s">
        <v>123</v>
      </c>
      <c r="C40" s="54" t="s">
        <v>148</v>
      </c>
      <c r="D40" s="54" t="s">
        <v>149</v>
      </c>
      <c r="E40" s="9"/>
      <c r="F40" s="9" t="s">
        <v>126</v>
      </c>
      <c r="G40" s="9" t="s">
        <v>150</v>
      </c>
      <c r="H40" s="9" t="s">
        <v>139</v>
      </c>
      <c r="I40" s="66">
        <v>41233</v>
      </c>
      <c r="J40" s="66">
        <v>41272</v>
      </c>
      <c r="K40" s="9">
        <v>2447053.2999999998</v>
      </c>
      <c r="L40" s="9"/>
      <c r="M40" s="9"/>
      <c r="N40" s="9"/>
      <c r="O40" s="28">
        <f t="shared" si="2"/>
        <v>2447053.2999999998</v>
      </c>
      <c r="P40" s="28">
        <f t="shared" si="3"/>
        <v>2447053.2999999998</v>
      </c>
    </row>
    <row r="41" spans="1:35" ht="16.5" x14ac:dyDescent="0.25">
      <c r="A41" s="20">
        <v>2012</v>
      </c>
      <c r="B41" s="9" t="s">
        <v>151</v>
      </c>
      <c r="C41" s="54" t="s">
        <v>152</v>
      </c>
      <c r="D41" s="54" t="s">
        <v>153</v>
      </c>
      <c r="E41" s="9" t="s">
        <v>154</v>
      </c>
      <c r="F41" s="9" t="s">
        <v>155</v>
      </c>
      <c r="G41" s="9" t="s">
        <v>156</v>
      </c>
      <c r="H41" s="9" t="s">
        <v>157</v>
      </c>
      <c r="I41" s="66">
        <v>40988</v>
      </c>
      <c r="J41" s="66">
        <v>41267</v>
      </c>
      <c r="K41" s="30">
        <f>2399110.26+5404.32</f>
        <v>2404514.5799999996</v>
      </c>
      <c r="L41" s="9"/>
      <c r="M41" s="9"/>
      <c r="N41" s="9"/>
      <c r="O41" s="28">
        <f t="shared" si="2"/>
        <v>2404514.5799999996</v>
      </c>
      <c r="P41" s="28">
        <f t="shared" si="3"/>
        <v>2404514.5799999996</v>
      </c>
    </row>
    <row r="42" spans="1:35" ht="16.5" x14ac:dyDescent="0.25">
      <c r="A42" s="20">
        <v>2012</v>
      </c>
      <c r="B42" s="9" t="s">
        <v>151</v>
      </c>
      <c r="C42" s="54"/>
      <c r="D42" s="54"/>
      <c r="E42" s="9"/>
      <c r="F42" s="9" t="s">
        <v>155</v>
      </c>
      <c r="G42" s="9" t="s">
        <v>99</v>
      </c>
      <c r="H42" s="9"/>
      <c r="I42" s="66"/>
      <c r="J42" s="66"/>
      <c r="K42" s="9"/>
      <c r="L42" s="9"/>
      <c r="M42" s="9"/>
      <c r="N42" s="9">
        <v>5404.32</v>
      </c>
      <c r="O42" s="28">
        <f t="shared" si="2"/>
        <v>5404.32</v>
      </c>
      <c r="P42" s="28">
        <f t="shared" si="3"/>
        <v>5404.32</v>
      </c>
    </row>
    <row r="43" spans="1:35" ht="16.5" x14ac:dyDescent="0.25">
      <c r="A43" s="20">
        <v>2012</v>
      </c>
      <c r="B43" s="9" t="s">
        <v>151</v>
      </c>
      <c r="C43" s="54" t="s">
        <v>158</v>
      </c>
      <c r="D43" s="54" t="s">
        <v>159</v>
      </c>
      <c r="E43" s="9" t="s">
        <v>160</v>
      </c>
      <c r="F43" s="9" t="s">
        <v>155</v>
      </c>
      <c r="G43" s="9" t="s">
        <v>161</v>
      </c>
      <c r="H43" s="9" t="s">
        <v>162</v>
      </c>
      <c r="I43" s="66">
        <v>40989</v>
      </c>
      <c r="J43" s="66">
        <v>41268</v>
      </c>
      <c r="K43" s="30">
        <f>26300842.11+270456.06</f>
        <v>26571298.169999998</v>
      </c>
      <c r="L43" s="9"/>
      <c r="M43" s="9"/>
      <c r="N43" s="9"/>
      <c r="O43" s="28">
        <f t="shared" si="2"/>
        <v>26571298.169999998</v>
      </c>
      <c r="P43" s="28">
        <f t="shared" si="3"/>
        <v>26571298.169999998</v>
      </c>
    </row>
    <row r="44" spans="1:35" ht="16.5" x14ac:dyDescent="0.25">
      <c r="A44" s="20">
        <v>2012</v>
      </c>
      <c r="B44" s="9" t="s">
        <v>151</v>
      </c>
      <c r="C44" s="54"/>
      <c r="D44" s="54"/>
      <c r="E44" s="9"/>
      <c r="F44" s="9" t="s">
        <v>155</v>
      </c>
      <c r="G44" s="9" t="s">
        <v>99</v>
      </c>
      <c r="H44" s="9"/>
      <c r="I44" s="66">
        <v>41030</v>
      </c>
      <c r="J44" s="66">
        <v>41268</v>
      </c>
      <c r="K44" s="9"/>
      <c r="L44" s="9"/>
      <c r="M44" s="9"/>
      <c r="N44" s="9">
        <v>270456.06</v>
      </c>
      <c r="O44" s="28">
        <f t="shared" si="2"/>
        <v>270456.06</v>
      </c>
      <c r="P44" s="28">
        <f t="shared" si="3"/>
        <v>270456.06</v>
      </c>
    </row>
    <row r="45" spans="1:35" ht="16.5" x14ac:dyDescent="0.25">
      <c r="A45" s="20">
        <v>2012</v>
      </c>
      <c r="B45" s="9" t="s">
        <v>151</v>
      </c>
      <c r="C45" s="54" t="s">
        <v>163</v>
      </c>
      <c r="D45" s="54" t="s">
        <v>164</v>
      </c>
      <c r="E45" s="9" t="s">
        <v>165</v>
      </c>
      <c r="F45" s="9" t="s">
        <v>155</v>
      </c>
      <c r="G45" s="9" t="s">
        <v>166</v>
      </c>
      <c r="H45" s="29" t="s">
        <v>1059</v>
      </c>
      <c r="I45" s="66" t="s">
        <v>1060</v>
      </c>
      <c r="J45" s="66">
        <v>41240</v>
      </c>
      <c r="K45" s="6">
        <v>1437263.15</v>
      </c>
      <c r="L45" s="9"/>
      <c r="M45" s="9"/>
      <c r="N45" s="9"/>
      <c r="O45" s="28">
        <f t="shared" si="2"/>
        <v>1437263.15</v>
      </c>
      <c r="P45" s="28">
        <f t="shared" si="3"/>
        <v>1437263.15</v>
      </c>
    </row>
    <row r="46" spans="1:35" ht="16.5" x14ac:dyDescent="0.25">
      <c r="A46" s="20">
        <v>2012</v>
      </c>
      <c r="B46" s="9" t="s">
        <v>151</v>
      </c>
      <c r="C46" s="54" t="s">
        <v>167</v>
      </c>
      <c r="D46" s="54" t="s">
        <v>168</v>
      </c>
      <c r="E46" s="9" t="s">
        <v>169</v>
      </c>
      <c r="F46" s="9" t="s">
        <v>155</v>
      </c>
      <c r="G46" s="9" t="s">
        <v>170</v>
      </c>
      <c r="H46" s="9" t="s">
        <v>171</v>
      </c>
      <c r="I46" s="66" t="s">
        <v>1060</v>
      </c>
      <c r="J46" s="66">
        <v>41240</v>
      </c>
      <c r="K46" s="6">
        <v>6875977.6000000006</v>
      </c>
      <c r="L46" s="9"/>
      <c r="M46" s="9"/>
      <c r="N46" s="9"/>
      <c r="O46" s="28">
        <f t="shared" si="2"/>
        <v>6875977.6000000006</v>
      </c>
      <c r="P46" s="28">
        <f t="shared" si="3"/>
        <v>6875977.6000000006</v>
      </c>
    </row>
    <row r="47" spans="1:35" ht="16.5" x14ac:dyDescent="0.25">
      <c r="A47" s="20">
        <v>2012</v>
      </c>
      <c r="B47" s="9" t="s">
        <v>151</v>
      </c>
      <c r="C47" s="54" t="s">
        <v>48</v>
      </c>
      <c r="D47" s="54" t="s">
        <v>172</v>
      </c>
      <c r="E47" s="9"/>
      <c r="F47" s="9" t="s">
        <v>155</v>
      </c>
      <c r="G47" s="9" t="s">
        <v>173</v>
      </c>
      <c r="H47" s="9" t="s">
        <v>174</v>
      </c>
      <c r="I47" s="66">
        <v>41120</v>
      </c>
      <c r="J47" s="66">
        <v>41124</v>
      </c>
      <c r="K47" s="9">
        <v>239000</v>
      </c>
      <c r="L47" s="9"/>
      <c r="M47" s="9"/>
      <c r="N47" s="9"/>
      <c r="O47" s="28">
        <f t="shared" si="2"/>
        <v>239000</v>
      </c>
      <c r="P47" s="28">
        <f t="shared" si="3"/>
        <v>239000</v>
      </c>
    </row>
    <row r="48" spans="1:35" ht="16.5" x14ac:dyDescent="0.25">
      <c r="A48" s="20">
        <v>2012</v>
      </c>
      <c r="B48" s="9" t="s">
        <v>151</v>
      </c>
      <c r="C48" s="54" t="s">
        <v>48</v>
      </c>
      <c r="D48" s="54" t="s">
        <v>175</v>
      </c>
      <c r="E48" s="9"/>
      <c r="F48" s="9" t="s">
        <v>155</v>
      </c>
      <c r="G48" s="9" t="s">
        <v>176</v>
      </c>
      <c r="H48" s="9"/>
      <c r="I48" s="66"/>
      <c r="J48" s="66"/>
      <c r="K48" s="9"/>
      <c r="L48" s="9"/>
      <c r="M48" s="9"/>
      <c r="N48" s="9"/>
      <c r="O48" s="28">
        <f t="shared" si="2"/>
        <v>0</v>
      </c>
      <c r="P48" s="28">
        <f t="shared" si="3"/>
        <v>0</v>
      </c>
    </row>
    <row r="49" spans="1:16" ht="16.5" x14ac:dyDescent="0.25">
      <c r="A49" s="20">
        <v>2012</v>
      </c>
      <c r="B49" s="9" t="s">
        <v>151</v>
      </c>
      <c r="C49" s="54" t="s">
        <v>177</v>
      </c>
      <c r="D49" s="54" t="s">
        <v>178</v>
      </c>
      <c r="E49" s="9" t="s">
        <v>179</v>
      </c>
      <c r="F49" s="9" t="s">
        <v>155</v>
      </c>
      <c r="G49" s="9" t="s">
        <v>180</v>
      </c>
      <c r="H49" s="9" t="s">
        <v>1044</v>
      </c>
      <c r="I49" s="66">
        <v>41232</v>
      </c>
      <c r="J49" s="66">
        <v>41272</v>
      </c>
      <c r="K49" s="35">
        <v>4945500</v>
      </c>
      <c r="L49" s="9"/>
      <c r="M49" s="9"/>
      <c r="N49" s="9"/>
      <c r="O49" s="28">
        <f t="shared" si="2"/>
        <v>4945500</v>
      </c>
      <c r="P49" s="28">
        <f t="shared" si="3"/>
        <v>4945500</v>
      </c>
    </row>
    <row r="50" spans="1:16" ht="16.5" x14ac:dyDescent="0.25">
      <c r="A50" s="20">
        <v>2012</v>
      </c>
      <c r="B50" s="9" t="s">
        <v>181</v>
      </c>
      <c r="C50" s="54" t="s">
        <v>182</v>
      </c>
      <c r="D50" s="54" t="s">
        <v>183</v>
      </c>
      <c r="E50" s="9" t="s">
        <v>184</v>
      </c>
      <c r="F50" s="9" t="s">
        <v>185</v>
      </c>
      <c r="G50" s="5" t="s">
        <v>1061</v>
      </c>
      <c r="H50" s="29" t="s">
        <v>1062</v>
      </c>
      <c r="I50" s="66" t="s">
        <v>1063</v>
      </c>
      <c r="J50" s="66">
        <v>41118</v>
      </c>
      <c r="K50" s="30">
        <v>3741743.3</v>
      </c>
      <c r="L50" s="9"/>
      <c r="M50" s="9"/>
      <c r="N50" s="9"/>
      <c r="O50" s="28">
        <f t="shared" si="2"/>
        <v>3741743.3</v>
      </c>
      <c r="P50" s="28">
        <f t="shared" si="3"/>
        <v>3741743.3</v>
      </c>
    </row>
    <row r="51" spans="1:16" ht="16.5" x14ac:dyDescent="0.25">
      <c r="A51" s="20">
        <v>2012</v>
      </c>
      <c r="B51" s="9" t="s">
        <v>181</v>
      </c>
      <c r="C51" s="54"/>
      <c r="D51" s="54"/>
      <c r="E51" s="9"/>
      <c r="F51" s="9" t="s">
        <v>185</v>
      </c>
      <c r="G51" s="9"/>
      <c r="H51" s="9"/>
      <c r="I51" s="66"/>
      <c r="J51" s="66"/>
      <c r="K51" s="9"/>
      <c r="L51" s="9"/>
      <c r="M51" s="9"/>
      <c r="N51" s="9"/>
      <c r="O51" s="28">
        <f t="shared" si="2"/>
        <v>0</v>
      </c>
      <c r="P51" s="28">
        <f t="shared" si="3"/>
        <v>0</v>
      </c>
    </row>
    <row r="52" spans="1:16" ht="16.5" x14ac:dyDescent="0.25">
      <c r="A52" s="20">
        <v>2012</v>
      </c>
      <c r="B52" s="9" t="s">
        <v>181</v>
      </c>
      <c r="C52" s="54" t="s">
        <v>48</v>
      </c>
      <c r="D52" s="54" t="s">
        <v>186</v>
      </c>
      <c r="E52" s="9"/>
      <c r="F52" s="9" t="s">
        <v>185</v>
      </c>
      <c r="G52" s="44" t="s">
        <v>1064</v>
      </c>
      <c r="H52" s="33" t="s">
        <v>1065</v>
      </c>
      <c r="I52" s="66">
        <v>41075</v>
      </c>
      <c r="J52" s="66" t="s">
        <v>1066</v>
      </c>
      <c r="K52" s="27">
        <v>426622.8</v>
      </c>
      <c r="L52" s="9"/>
      <c r="M52" s="9"/>
      <c r="N52" s="9"/>
      <c r="O52" s="28">
        <f t="shared" si="2"/>
        <v>426622.8</v>
      </c>
      <c r="P52" s="28">
        <f t="shared" si="3"/>
        <v>426622.8</v>
      </c>
    </row>
    <row r="53" spans="1:16" ht="16.5" x14ac:dyDescent="0.25">
      <c r="A53" s="20">
        <v>2012</v>
      </c>
      <c r="B53" s="9" t="s">
        <v>181</v>
      </c>
      <c r="C53" s="54" t="s">
        <v>48</v>
      </c>
      <c r="D53" s="54" t="s">
        <v>187</v>
      </c>
      <c r="E53" s="9"/>
      <c r="F53" s="9" t="s">
        <v>185</v>
      </c>
      <c r="G53" s="44" t="s">
        <v>1067</v>
      </c>
      <c r="H53" s="33" t="s">
        <v>1068</v>
      </c>
      <c r="I53" s="66">
        <v>41093</v>
      </c>
      <c r="J53" s="66">
        <v>41098</v>
      </c>
      <c r="K53" s="27">
        <v>667000</v>
      </c>
      <c r="L53" s="9"/>
      <c r="M53" s="9"/>
      <c r="N53" s="9"/>
      <c r="O53" s="28">
        <f t="shared" si="2"/>
        <v>667000</v>
      </c>
      <c r="P53" s="28">
        <f t="shared" si="3"/>
        <v>667000</v>
      </c>
    </row>
    <row r="54" spans="1:16" ht="16.5" x14ac:dyDescent="0.25">
      <c r="A54" s="20">
        <v>2012</v>
      </c>
      <c r="B54" s="9" t="s">
        <v>181</v>
      </c>
      <c r="C54" s="54" t="s">
        <v>188</v>
      </c>
      <c r="D54" s="54" t="s">
        <v>189</v>
      </c>
      <c r="E54" s="9"/>
      <c r="F54" s="9" t="s">
        <v>185</v>
      </c>
      <c r="G54" s="44" t="s">
        <v>1069</v>
      </c>
      <c r="H54" s="33" t="s">
        <v>1070</v>
      </c>
      <c r="I54" s="66">
        <v>41100</v>
      </c>
      <c r="J54" s="66">
        <v>41151</v>
      </c>
      <c r="K54" s="27">
        <v>5332126.8</v>
      </c>
      <c r="L54" s="9"/>
      <c r="M54" s="9"/>
      <c r="N54" s="9"/>
      <c r="O54" s="28">
        <f t="shared" si="2"/>
        <v>5332126.8</v>
      </c>
      <c r="P54" s="28">
        <f t="shared" si="3"/>
        <v>5332126.8</v>
      </c>
    </row>
    <row r="55" spans="1:16" ht="16.5" x14ac:dyDescent="0.25">
      <c r="A55" s="20">
        <v>2012</v>
      </c>
      <c r="B55" s="9" t="s">
        <v>181</v>
      </c>
      <c r="C55" s="54" t="s">
        <v>190</v>
      </c>
      <c r="D55" s="54" t="s">
        <v>191</v>
      </c>
      <c r="E55" s="9"/>
      <c r="F55" s="9" t="s">
        <v>1039</v>
      </c>
      <c r="G55" s="45" t="s">
        <v>1071</v>
      </c>
      <c r="H55" s="33" t="s">
        <v>1072</v>
      </c>
      <c r="I55" s="66">
        <v>41190</v>
      </c>
      <c r="J55" s="66">
        <v>41264</v>
      </c>
      <c r="K55" s="27">
        <v>4797180.12</v>
      </c>
      <c r="L55" s="9"/>
      <c r="M55" s="9"/>
      <c r="N55" s="9"/>
      <c r="O55" s="28">
        <f t="shared" si="2"/>
        <v>4797180.12</v>
      </c>
      <c r="P55" s="28">
        <f t="shared" si="3"/>
        <v>4797180.12</v>
      </c>
    </row>
    <row r="56" spans="1:16" ht="16.5" x14ac:dyDescent="0.25">
      <c r="A56" s="20">
        <v>2012</v>
      </c>
      <c r="B56" s="9" t="s">
        <v>181</v>
      </c>
      <c r="C56" s="54" t="s">
        <v>192</v>
      </c>
      <c r="D56" s="54" t="s">
        <v>193</v>
      </c>
      <c r="E56" s="9"/>
      <c r="F56" s="9" t="s">
        <v>185</v>
      </c>
      <c r="G56" s="45" t="s">
        <v>1073</v>
      </c>
      <c r="H56" s="33" t="s">
        <v>1074</v>
      </c>
      <c r="I56" s="66">
        <v>41232</v>
      </c>
      <c r="J56" s="66">
        <v>41272</v>
      </c>
      <c r="K56" s="27">
        <v>3983400</v>
      </c>
      <c r="L56" s="9"/>
      <c r="M56" s="9"/>
      <c r="N56" s="9"/>
      <c r="O56" s="28">
        <f t="shared" si="2"/>
        <v>3983400</v>
      </c>
      <c r="P56" s="28">
        <f t="shared" si="3"/>
        <v>3983400</v>
      </c>
    </row>
    <row r="57" spans="1:16" ht="16.5" x14ac:dyDescent="0.25">
      <c r="A57" s="20">
        <v>2012</v>
      </c>
      <c r="B57" s="9" t="s">
        <v>181</v>
      </c>
      <c r="C57" s="54" t="s">
        <v>194</v>
      </c>
      <c r="D57" s="54" t="s">
        <v>195</v>
      </c>
      <c r="E57" s="9"/>
      <c r="F57" s="9" t="s">
        <v>185</v>
      </c>
      <c r="G57" s="45" t="s">
        <v>1096</v>
      </c>
      <c r="H57" s="33" t="s">
        <v>1097</v>
      </c>
      <c r="I57" s="66">
        <v>41232</v>
      </c>
      <c r="J57" s="66">
        <v>41272</v>
      </c>
      <c r="K57" s="27">
        <v>2632800</v>
      </c>
      <c r="L57" s="9"/>
      <c r="M57" s="9"/>
      <c r="N57" s="9"/>
      <c r="O57" s="28">
        <f t="shared" si="2"/>
        <v>2632800</v>
      </c>
      <c r="P57" s="28">
        <f t="shared" si="3"/>
        <v>2632800</v>
      </c>
    </row>
    <row r="58" spans="1:16" ht="16.5" x14ac:dyDescent="0.25">
      <c r="A58" s="20">
        <v>2012</v>
      </c>
      <c r="B58" s="9" t="s">
        <v>181</v>
      </c>
      <c r="C58" s="54" t="s">
        <v>48</v>
      </c>
      <c r="D58" s="54" t="s">
        <v>196</v>
      </c>
      <c r="E58" s="9"/>
      <c r="F58" s="9" t="s">
        <v>185</v>
      </c>
      <c r="G58" s="45" t="s">
        <v>1098</v>
      </c>
      <c r="H58" s="33" t="s">
        <v>1099</v>
      </c>
      <c r="I58" s="66">
        <v>41246</v>
      </c>
      <c r="J58" s="66">
        <v>41258</v>
      </c>
      <c r="K58" s="27">
        <v>75000</v>
      </c>
      <c r="L58" s="9"/>
      <c r="M58" s="9"/>
      <c r="N58" s="9"/>
      <c r="O58" s="28">
        <f t="shared" si="2"/>
        <v>75000</v>
      </c>
      <c r="P58" s="28">
        <f t="shared" si="3"/>
        <v>75000</v>
      </c>
    </row>
    <row r="59" spans="1:16" ht="16.5" x14ac:dyDescent="0.25">
      <c r="A59" s="20">
        <v>2012</v>
      </c>
      <c r="B59" s="9" t="s">
        <v>197</v>
      </c>
      <c r="C59" s="54" t="s">
        <v>48</v>
      </c>
      <c r="D59" s="54" t="s">
        <v>198</v>
      </c>
      <c r="E59" s="9"/>
      <c r="F59" s="9" t="s">
        <v>199</v>
      </c>
      <c r="G59" s="9" t="s">
        <v>200</v>
      </c>
      <c r="H59" s="33" t="s">
        <v>1052</v>
      </c>
      <c r="I59" s="66">
        <v>40961</v>
      </c>
      <c r="J59" s="66">
        <v>40968</v>
      </c>
      <c r="K59" s="6">
        <v>416285.5</v>
      </c>
      <c r="L59" s="9"/>
      <c r="M59" s="9"/>
      <c r="N59" s="9"/>
      <c r="O59" s="28">
        <f t="shared" si="2"/>
        <v>416285.5</v>
      </c>
      <c r="P59" s="28">
        <f t="shared" si="3"/>
        <v>416285.5</v>
      </c>
    </row>
    <row r="60" spans="1:16" ht="16.5" x14ac:dyDescent="0.25">
      <c r="A60" s="20">
        <v>2012</v>
      </c>
      <c r="B60" s="9" t="s">
        <v>197</v>
      </c>
      <c r="C60" s="54" t="s">
        <v>48</v>
      </c>
      <c r="D60" s="54" t="s">
        <v>201</v>
      </c>
      <c r="E60" s="9"/>
      <c r="F60" s="9" t="s">
        <v>199</v>
      </c>
      <c r="G60" s="9" t="s">
        <v>202</v>
      </c>
      <c r="H60" s="9" t="s">
        <v>203</v>
      </c>
      <c r="I60" s="66">
        <v>40955</v>
      </c>
      <c r="J60" s="66">
        <v>40968</v>
      </c>
      <c r="K60" s="6">
        <v>104338.7</v>
      </c>
      <c r="L60" s="9"/>
      <c r="M60" s="9"/>
      <c r="N60" s="9"/>
      <c r="O60" s="28">
        <f t="shared" si="2"/>
        <v>104338.7</v>
      </c>
      <c r="P60" s="28">
        <f t="shared" si="3"/>
        <v>104338.7</v>
      </c>
    </row>
    <row r="61" spans="1:16" ht="16.5" x14ac:dyDescent="0.25">
      <c r="A61" s="20">
        <v>2012</v>
      </c>
      <c r="B61" s="9" t="s">
        <v>197</v>
      </c>
      <c r="C61" s="54" t="s">
        <v>204</v>
      </c>
      <c r="D61" s="54" t="s">
        <v>205</v>
      </c>
      <c r="E61" s="9"/>
      <c r="F61" s="9" t="s">
        <v>199</v>
      </c>
      <c r="G61" s="9" t="s">
        <v>206</v>
      </c>
      <c r="H61" s="27" t="s">
        <v>1057</v>
      </c>
      <c r="I61" s="66">
        <v>41100</v>
      </c>
      <c r="J61" s="66">
        <v>41269</v>
      </c>
      <c r="K61" s="6">
        <v>5022227.551</v>
      </c>
      <c r="L61" s="9"/>
      <c r="M61" s="9"/>
      <c r="N61" s="9"/>
      <c r="O61" s="28">
        <f t="shared" si="2"/>
        <v>5022227.551</v>
      </c>
      <c r="P61" s="28">
        <f t="shared" si="3"/>
        <v>5022227.551</v>
      </c>
    </row>
    <row r="62" spans="1:16" ht="16.5" x14ac:dyDescent="0.25">
      <c r="A62" s="20">
        <v>2012</v>
      </c>
      <c r="B62" s="9" t="s">
        <v>197</v>
      </c>
      <c r="C62" s="54" t="s">
        <v>48</v>
      </c>
      <c r="D62" s="54" t="s">
        <v>207</v>
      </c>
      <c r="E62" s="9" t="s">
        <v>208</v>
      </c>
      <c r="F62" s="9" t="s">
        <v>199</v>
      </c>
      <c r="G62" s="9" t="s">
        <v>209</v>
      </c>
      <c r="H62" s="27" t="s">
        <v>1100</v>
      </c>
      <c r="I62" s="66">
        <v>41239</v>
      </c>
      <c r="J62" s="66">
        <v>41274</v>
      </c>
      <c r="K62" s="27">
        <v>1942442.8399999999</v>
      </c>
      <c r="L62" s="9"/>
      <c r="M62" s="9"/>
      <c r="N62" s="9"/>
      <c r="O62" s="28">
        <f t="shared" si="2"/>
        <v>1942442.8399999999</v>
      </c>
      <c r="P62" s="28">
        <f t="shared" si="3"/>
        <v>1942442.8399999999</v>
      </c>
    </row>
    <row r="63" spans="1:16" ht="16.5" x14ac:dyDescent="0.25">
      <c r="A63" s="20">
        <v>2012</v>
      </c>
      <c r="B63" s="9" t="s">
        <v>197</v>
      </c>
      <c r="C63" s="54" t="s">
        <v>48</v>
      </c>
      <c r="D63" s="54" t="s">
        <v>210</v>
      </c>
      <c r="E63" s="9"/>
      <c r="F63" s="9" t="s">
        <v>199</v>
      </c>
      <c r="G63" s="9" t="s">
        <v>211</v>
      </c>
      <c r="H63" s="27" t="s">
        <v>1074</v>
      </c>
      <c r="I63" s="66">
        <v>41257</v>
      </c>
      <c r="J63" s="66">
        <v>41273</v>
      </c>
      <c r="K63" s="27">
        <v>380000</v>
      </c>
      <c r="L63" s="9"/>
      <c r="M63" s="9"/>
      <c r="N63" s="9"/>
      <c r="O63" s="28">
        <f t="shared" si="2"/>
        <v>380000</v>
      </c>
      <c r="P63" s="28">
        <f t="shared" si="3"/>
        <v>380000</v>
      </c>
    </row>
    <row r="64" spans="1:16" ht="16.5" x14ac:dyDescent="0.25">
      <c r="A64" s="20">
        <v>2012</v>
      </c>
      <c r="B64" s="9" t="s">
        <v>212</v>
      </c>
      <c r="C64" s="54" t="s">
        <v>48</v>
      </c>
      <c r="D64" s="54" t="s">
        <v>213</v>
      </c>
      <c r="E64" s="9"/>
      <c r="F64" s="9" t="s">
        <v>214</v>
      </c>
      <c r="G64" s="9" t="s">
        <v>215</v>
      </c>
      <c r="H64" s="33" t="s">
        <v>1101</v>
      </c>
      <c r="I64" s="66">
        <v>40956</v>
      </c>
      <c r="J64" s="66">
        <v>41014</v>
      </c>
      <c r="K64" s="6">
        <v>280000</v>
      </c>
      <c r="L64" s="9"/>
      <c r="M64" s="9"/>
      <c r="N64" s="9"/>
      <c r="O64" s="28">
        <f t="shared" si="2"/>
        <v>280000</v>
      </c>
      <c r="P64" s="28">
        <f t="shared" si="3"/>
        <v>280000</v>
      </c>
    </row>
    <row r="65" spans="1:16" ht="16.5" x14ac:dyDescent="0.25">
      <c r="A65" s="20">
        <v>2012</v>
      </c>
      <c r="B65" s="9" t="s">
        <v>212</v>
      </c>
      <c r="C65" s="54" t="s">
        <v>216</v>
      </c>
      <c r="D65" s="54" t="s">
        <v>217</v>
      </c>
      <c r="E65" s="9"/>
      <c r="F65" s="9" t="s">
        <v>214</v>
      </c>
      <c r="G65" s="5" t="s">
        <v>1103</v>
      </c>
      <c r="H65" s="29" t="s">
        <v>1102</v>
      </c>
      <c r="I65" s="66">
        <v>41030</v>
      </c>
      <c r="J65" s="66">
        <v>41075</v>
      </c>
      <c r="K65" s="31">
        <v>2640902.25</v>
      </c>
      <c r="L65" s="9"/>
      <c r="M65" s="9"/>
      <c r="N65" s="9"/>
      <c r="O65" s="28">
        <f t="shared" si="2"/>
        <v>2640902.25</v>
      </c>
      <c r="P65" s="28">
        <f t="shared" si="3"/>
        <v>2640902.25</v>
      </c>
    </row>
    <row r="66" spans="1:16" ht="16.5" x14ac:dyDescent="0.25">
      <c r="A66" s="20">
        <v>2012</v>
      </c>
      <c r="B66" s="9" t="s">
        <v>212</v>
      </c>
      <c r="C66" s="54" t="s">
        <v>218</v>
      </c>
      <c r="D66" s="54" t="s">
        <v>219</v>
      </c>
      <c r="E66" s="9" t="s">
        <v>220</v>
      </c>
      <c r="F66" s="9" t="s">
        <v>214</v>
      </c>
      <c r="G66" s="9" t="s">
        <v>221</v>
      </c>
      <c r="H66" s="33" t="s">
        <v>1101</v>
      </c>
      <c r="I66" s="66">
        <v>41099</v>
      </c>
      <c r="J66" s="66">
        <v>41866</v>
      </c>
      <c r="K66" s="27">
        <v>7123865.2899999991</v>
      </c>
      <c r="L66" s="9"/>
      <c r="M66" s="9"/>
      <c r="N66" s="9"/>
      <c r="O66" s="28">
        <f t="shared" si="2"/>
        <v>7123865.2899999991</v>
      </c>
      <c r="P66" s="28">
        <f t="shared" si="3"/>
        <v>7123865.2899999991</v>
      </c>
    </row>
    <row r="67" spans="1:16" ht="16.5" x14ac:dyDescent="0.25">
      <c r="A67" s="20">
        <v>2012</v>
      </c>
      <c r="B67" s="9" t="s">
        <v>212</v>
      </c>
      <c r="C67" s="54" t="s">
        <v>222</v>
      </c>
      <c r="D67" s="54" t="s">
        <v>223</v>
      </c>
      <c r="E67" s="9"/>
      <c r="F67" s="9" t="s">
        <v>214</v>
      </c>
      <c r="G67" s="9" t="s">
        <v>224</v>
      </c>
      <c r="H67" s="38" t="s">
        <v>1056</v>
      </c>
      <c r="I67" s="66">
        <v>41127</v>
      </c>
      <c r="J67" s="66">
        <v>41857</v>
      </c>
      <c r="K67" s="27">
        <v>151876738.98399997</v>
      </c>
      <c r="L67" s="9"/>
      <c r="M67" s="9"/>
      <c r="N67" s="9"/>
      <c r="O67" s="28">
        <f t="shared" si="2"/>
        <v>151876738.98399997</v>
      </c>
      <c r="P67" s="28">
        <f t="shared" si="3"/>
        <v>151876738.98399997</v>
      </c>
    </row>
    <row r="68" spans="1:16" ht="16.5" x14ac:dyDescent="0.25">
      <c r="A68" s="20">
        <v>2012</v>
      </c>
      <c r="B68" s="9" t="s">
        <v>212</v>
      </c>
      <c r="C68" s="54" t="s">
        <v>48</v>
      </c>
      <c r="D68" s="54" t="s">
        <v>226</v>
      </c>
      <c r="E68" s="9" t="s">
        <v>227</v>
      </c>
      <c r="F68" s="9" t="s">
        <v>214</v>
      </c>
      <c r="G68" s="9" t="s">
        <v>228</v>
      </c>
      <c r="H68" s="9" t="s">
        <v>229</v>
      </c>
      <c r="I68" s="66">
        <v>41221</v>
      </c>
      <c r="J68" s="66">
        <v>41262</v>
      </c>
      <c r="K68" s="9">
        <v>441085.62</v>
      </c>
      <c r="L68" s="9">
        <v>36224.300000000003</v>
      </c>
      <c r="M68" s="9"/>
      <c r="N68" s="9"/>
      <c r="O68" s="28">
        <f t="shared" si="2"/>
        <v>477309.92</v>
      </c>
      <c r="P68" s="28">
        <f t="shared" si="3"/>
        <v>477309.92</v>
      </c>
    </row>
    <row r="69" spans="1:16" ht="16.5" x14ac:dyDescent="0.25">
      <c r="A69" s="20">
        <v>2012</v>
      </c>
      <c r="B69" s="9" t="s">
        <v>212</v>
      </c>
      <c r="C69" s="54" t="s">
        <v>48</v>
      </c>
      <c r="D69" s="54" t="s">
        <v>230</v>
      </c>
      <c r="E69" s="9" t="s">
        <v>231</v>
      </c>
      <c r="F69" s="9" t="s">
        <v>214</v>
      </c>
      <c r="G69" s="9" t="s">
        <v>232</v>
      </c>
      <c r="H69" s="9" t="s">
        <v>233</v>
      </c>
      <c r="I69" s="66">
        <v>41228</v>
      </c>
      <c r="J69" s="66">
        <v>41262</v>
      </c>
      <c r="K69" s="9">
        <v>653372.56999999995</v>
      </c>
      <c r="L69" s="9">
        <v>129376.75</v>
      </c>
      <c r="M69" s="9"/>
      <c r="N69" s="9"/>
      <c r="O69" s="28">
        <f t="shared" si="2"/>
        <v>782749.32</v>
      </c>
      <c r="P69" s="28">
        <f t="shared" si="3"/>
        <v>782749.32</v>
      </c>
    </row>
    <row r="70" spans="1:16" ht="16.5" x14ac:dyDescent="0.25">
      <c r="A70" s="20">
        <v>2012</v>
      </c>
      <c r="B70" s="9" t="s">
        <v>212</v>
      </c>
      <c r="C70" s="54" t="s">
        <v>48</v>
      </c>
      <c r="D70" s="54" t="s">
        <v>234</v>
      </c>
      <c r="E70" s="9"/>
      <c r="F70" s="9" t="s">
        <v>214</v>
      </c>
      <c r="G70" s="9" t="s">
        <v>235</v>
      </c>
      <c r="H70" s="9" t="s">
        <v>236</v>
      </c>
      <c r="I70" s="66">
        <v>41246</v>
      </c>
      <c r="J70" s="66">
        <v>41273</v>
      </c>
      <c r="K70" s="9">
        <v>171084.53</v>
      </c>
      <c r="L70" s="9"/>
      <c r="M70" s="9"/>
      <c r="N70" s="9"/>
      <c r="O70" s="28">
        <f t="shared" si="2"/>
        <v>171084.53</v>
      </c>
      <c r="P70" s="28">
        <f t="shared" si="3"/>
        <v>171084.53</v>
      </c>
    </row>
    <row r="71" spans="1:16" ht="16.5" x14ac:dyDescent="0.25">
      <c r="A71" s="20">
        <v>2012</v>
      </c>
      <c r="B71" s="9" t="s">
        <v>212</v>
      </c>
      <c r="C71" s="54" t="s">
        <v>48</v>
      </c>
      <c r="D71" s="54" t="s">
        <v>237</v>
      </c>
      <c r="E71" s="9" t="s">
        <v>238</v>
      </c>
      <c r="F71" s="9" t="s">
        <v>214</v>
      </c>
      <c r="G71" s="9" t="s">
        <v>239</v>
      </c>
      <c r="H71" s="9" t="s">
        <v>240</v>
      </c>
      <c r="I71" s="66">
        <v>41243</v>
      </c>
      <c r="J71" s="66">
        <v>41262</v>
      </c>
      <c r="K71" s="9">
        <v>647754.14</v>
      </c>
      <c r="L71" s="9">
        <v>179661.4</v>
      </c>
      <c r="M71" s="9"/>
      <c r="N71" s="9"/>
      <c r="O71" s="28">
        <f t="shared" si="2"/>
        <v>827415.54</v>
      </c>
      <c r="P71" s="28">
        <f t="shared" si="3"/>
        <v>827415.54</v>
      </c>
    </row>
    <row r="72" spans="1:16" ht="16.5" x14ac:dyDescent="0.25">
      <c r="A72" s="20">
        <v>2012</v>
      </c>
      <c r="B72" s="9" t="s">
        <v>212</v>
      </c>
      <c r="C72" s="54" t="s">
        <v>48</v>
      </c>
      <c r="D72" s="54" t="s">
        <v>241</v>
      </c>
      <c r="E72" s="9"/>
      <c r="F72" s="9" t="s">
        <v>214</v>
      </c>
      <c r="G72" s="9" t="s">
        <v>242</v>
      </c>
      <c r="H72" s="38" t="s">
        <v>1104</v>
      </c>
      <c r="I72" s="66">
        <v>41257</v>
      </c>
      <c r="J72" s="66">
        <v>41273</v>
      </c>
      <c r="K72" s="6">
        <v>219000</v>
      </c>
      <c r="L72" s="9"/>
      <c r="M72" s="9"/>
      <c r="N72" s="9"/>
      <c r="O72" s="28">
        <f t="shared" si="2"/>
        <v>219000</v>
      </c>
      <c r="P72" s="28">
        <f t="shared" si="3"/>
        <v>219000</v>
      </c>
    </row>
    <row r="73" spans="1:16" ht="16.5" x14ac:dyDescent="0.25">
      <c r="A73" s="20">
        <v>2012</v>
      </c>
      <c r="B73" s="9" t="s">
        <v>243</v>
      </c>
      <c r="C73" s="54" t="s">
        <v>244</v>
      </c>
      <c r="D73" s="54" t="s">
        <v>245</v>
      </c>
      <c r="E73" s="9" t="s">
        <v>246</v>
      </c>
      <c r="F73" s="9" t="s">
        <v>247</v>
      </c>
      <c r="G73" s="9" t="s">
        <v>248</v>
      </c>
      <c r="H73" s="38" t="s">
        <v>1105</v>
      </c>
      <c r="I73" s="66">
        <v>40770</v>
      </c>
      <c r="J73" s="66">
        <v>41014</v>
      </c>
      <c r="K73" s="27">
        <v>41224633.620000005</v>
      </c>
      <c r="L73" s="9"/>
      <c r="M73" s="24">
        <v>600344.51</v>
      </c>
      <c r="N73" s="9"/>
      <c r="O73" s="28">
        <f t="shared" si="2"/>
        <v>40624289.110000007</v>
      </c>
      <c r="P73" s="28">
        <f t="shared" si="3"/>
        <v>40624289.110000007</v>
      </c>
    </row>
    <row r="74" spans="1:16" ht="16.5" x14ac:dyDescent="0.25">
      <c r="A74" s="20">
        <v>2012</v>
      </c>
      <c r="B74" s="9" t="s">
        <v>243</v>
      </c>
      <c r="C74" s="54"/>
      <c r="D74" s="54"/>
      <c r="E74" s="9" t="s">
        <v>249</v>
      </c>
      <c r="F74" s="9" t="s">
        <v>247</v>
      </c>
      <c r="G74" s="9" t="s">
        <v>250</v>
      </c>
      <c r="H74" s="9"/>
      <c r="I74" s="66"/>
      <c r="J74" s="66"/>
      <c r="K74" s="9"/>
      <c r="L74" s="9"/>
      <c r="M74" s="9">
        <v>600344.51</v>
      </c>
      <c r="N74" s="9"/>
      <c r="O74" s="28">
        <f>+K74+L74-M74+N74</f>
        <v>-600344.51</v>
      </c>
      <c r="P74" s="28">
        <f t="shared" si="3"/>
        <v>-600344.51</v>
      </c>
    </row>
    <row r="75" spans="1:16" ht="16.5" x14ac:dyDescent="0.25">
      <c r="A75" s="20">
        <v>2012</v>
      </c>
      <c r="B75" s="9" t="s">
        <v>243</v>
      </c>
      <c r="C75" s="54"/>
      <c r="D75" s="54"/>
      <c r="E75" s="9"/>
      <c r="F75" s="9" t="s">
        <v>247</v>
      </c>
      <c r="G75" s="9" t="s">
        <v>251</v>
      </c>
      <c r="H75" s="9"/>
      <c r="I75" s="66"/>
      <c r="J75" s="66"/>
      <c r="K75" s="9"/>
      <c r="L75" s="9"/>
      <c r="M75" s="9"/>
      <c r="N75" s="9">
        <v>1917234.28</v>
      </c>
      <c r="O75" s="28">
        <f t="shared" si="2"/>
        <v>1917234.28</v>
      </c>
      <c r="P75" s="28">
        <f t="shared" si="3"/>
        <v>1917234.28</v>
      </c>
    </row>
    <row r="76" spans="1:16" ht="16.5" x14ac:dyDescent="0.25">
      <c r="A76" s="20">
        <v>2012</v>
      </c>
      <c r="B76" s="9" t="s">
        <v>243</v>
      </c>
      <c r="C76" s="54" t="s">
        <v>252</v>
      </c>
      <c r="D76" s="54" t="s">
        <v>253</v>
      </c>
      <c r="E76" s="9" t="s">
        <v>254</v>
      </c>
      <c r="F76" s="9" t="s">
        <v>247</v>
      </c>
      <c r="G76" s="9" t="s">
        <v>255</v>
      </c>
      <c r="H76" s="9" t="s">
        <v>256</v>
      </c>
      <c r="I76" s="66">
        <v>40770</v>
      </c>
      <c r="J76" s="66">
        <v>41014</v>
      </c>
      <c r="K76" s="27">
        <v>1735463.84</v>
      </c>
      <c r="L76" s="9"/>
      <c r="M76" s="9"/>
      <c r="N76" s="9"/>
      <c r="O76" s="28">
        <f t="shared" si="2"/>
        <v>1735463.84</v>
      </c>
      <c r="P76" s="28">
        <f t="shared" si="3"/>
        <v>1735463.84</v>
      </c>
    </row>
    <row r="77" spans="1:16" ht="16.5" x14ac:dyDescent="0.25">
      <c r="A77" s="20">
        <v>2012</v>
      </c>
      <c r="B77" s="9" t="s">
        <v>243</v>
      </c>
      <c r="C77" s="54"/>
      <c r="D77" s="54"/>
      <c r="E77" s="9"/>
      <c r="F77" s="9" t="s">
        <v>247</v>
      </c>
      <c r="G77" s="9" t="s">
        <v>99</v>
      </c>
      <c r="H77" s="9"/>
      <c r="I77" s="66"/>
      <c r="J77" s="66"/>
      <c r="K77" s="9"/>
      <c r="L77" s="9"/>
      <c r="M77" s="9"/>
      <c r="N77" s="9">
        <v>58745.45</v>
      </c>
      <c r="O77" s="28">
        <f t="shared" si="2"/>
        <v>58745.45</v>
      </c>
      <c r="P77" s="28">
        <f t="shared" si="3"/>
        <v>58745.45</v>
      </c>
    </row>
    <row r="78" spans="1:16" ht="16.5" x14ac:dyDescent="0.25">
      <c r="A78" s="20">
        <v>2012</v>
      </c>
      <c r="B78" s="9" t="s">
        <v>257</v>
      </c>
      <c r="C78" s="54" t="s">
        <v>48</v>
      </c>
      <c r="D78" s="54" t="s">
        <v>258</v>
      </c>
      <c r="E78" s="9"/>
      <c r="F78" s="9" t="s">
        <v>259</v>
      </c>
      <c r="G78" s="27" t="s">
        <v>1106</v>
      </c>
      <c r="H78" s="38" t="s">
        <v>70</v>
      </c>
      <c r="I78" s="66">
        <v>41103</v>
      </c>
      <c r="J78" s="66">
        <v>41158</v>
      </c>
      <c r="K78" s="27">
        <v>545919.64</v>
      </c>
      <c r="L78" s="9"/>
      <c r="M78" s="9"/>
      <c r="N78" s="9"/>
      <c r="O78" s="28">
        <f t="shared" si="2"/>
        <v>545919.64</v>
      </c>
      <c r="P78" s="28">
        <f t="shared" si="3"/>
        <v>545919.64</v>
      </c>
    </row>
    <row r="79" spans="1:16" ht="16.5" x14ac:dyDescent="0.25">
      <c r="A79" s="20">
        <v>2012</v>
      </c>
      <c r="B79" s="9" t="s">
        <v>257</v>
      </c>
      <c r="C79" s="54" t="s">
        <v>48</v>
      </c>
      <c r="D79" s="54" t="s">
        <v>260</v>
      </c>
      <c r="E79" s="9"/>
      <c r="F79" s="9" t="s">
        <v>259</v>
      </c>
      <c r="G79" s="27" t="s">
        <v>1107</v>
      </c>
      <c r="H79" s="38" t="s">
        <v>233</v>
      </c>
      <c r="I79" s="66">
        <v>41103</v>
      </c>
      <c r="J79" s="66">
        <v>41134</v>
      </c>
      <c r="K79" s="27">
        <v>603728.86</v>
      </c>
      <c r="L79" s="9"/>
      <c r="M79" s="9"/>
      <c r="N79" s="9"/>
      <c r="O79" s="28">
        <f t="shared" si="2"/>
        <v>603728.86</v>
      </c>
      <c r="P79" s="28">
        <f t="shared" si="3"/>
        <v>603728.86</v>
      </c>
    </row>
    <row r="80" spans="1:16" ht="16.5" x14ac:dyDescent="0.25">
      <c r="A80" s="20">
        <v>2012</v>
      </c>
      <c r="B80" s="9" t="s">
        <v>257</v>
      </c>
      <c r="C80" s="54" t="s">
        <v>261</v>
      </c>
      <c r="D80" s="54" t="s">
        <v>262</v>
      </c>
      <c r="E80" s="9"/>
      <c r="F80" s="9" t="s">
        <v>259</v>
      </c>
      <c r="G80" s="27" t="s">
        <v>1108</v>
      </c>
      <c r="H80" s="78" t="s">
        <v>1109</v>
      </c>
      <c r="I80" s="66">
        <v>41233</v>
      </c>
      <c r="J80" s="66">
        <v>41273</v>
      </c>
      <c r="K80" s="6">
        <v>1775009.51</v>
      </c>
      <c r="L80" s="9"/>
      <c r="M80" s="9"/>
      <c r="N80" s="9"/>
      <c r="O80" s="28">
        <f t="shared" si="2"/>
        <v>1775009.51</v>
      </c>
      <c r="P80" s="28">
        <f t="shared" si="3"/>
        <v>1775009.51</v>
      </c>
    </row>
    <row r="81" spans="1:40" ht="16.5" x14ac:dyDescent="0.25">
      <c r="A81" s="20">
        <v>2012</v>
      </c>
      <c r="B81" s="9" t="s">
        <v>263</v>
      </c>
      <c r="C81" s="54" t="s">
        <v>264</v>
      </c>
      <c r="D81" s="54" t="s">
        <v>265</v>
      </c>
      <c r="E81" s="9"/>
      <c r="F81" s="9" t="s">
        <v>266</v>
      </c>
      <c r="G81" s="29" t="s">
        <v>1110</v>
      </c>
      <c r="H81" s="38" t="s">
        <v>1111</v>
      </c>
      <c r="I81" s="66">
        <v>40801</v>
      </c>
      <c r="J81" s="66">
        <v>41274</v>
      </c>
      <c r="K81" s="27">
        <v>5150148.9000000004</v>
      </c>
      <c r="L81" s="9"/>
      <c r="M81" s="9"/>
      <c r="N81" s="9"/>
      <c r="O81" s="28">
        <f t="shared" si="2"/>
        <v>5150148.9000000004</v>
      </c>
      <c r="P81" s="28">
        <f t="shared" si="3"/>
        <v>5150148.9000000004</v>
      </c>
    </row>
    <row r="82" spans="1:40" ht="16.5" x14ac:dyDescent="0.25">
      <c r="A82" s="20">
        <v>2012</v>
      </c>
      <c r="B82" s="9" t="s">
        <v>263</v>
      </c>
      <c r="C82" s="54"/>
      <c r="D82" s="54" t="s">
        <v>267</v>
      </c>
      <c r="E82" s="9"/>
      <c r="F82" s="9" t="s">
        <v>266</v>
      </c>
      <c r="G82" s="29" t="s">
        <v>1112</v>
      </c>
      <c r="H82" s="38" t="s">
        <v>1104</v>
      </c>
      <c r="I82" s="66">
        <v>41221</v>
      </c>
      <c r="J82" s="66">
        <v>41262</v>
      </c>
      <c r="K82" s="6">
        <v>413607.11</v>
      </c>
      <c r="L82" s="9"/>
      <c r="M82" s="9"/>
      <c r="N82" s="9"/>
      <c r="O82" s="28">
        <f t="shared" si="2"/>
        <v>413607.11</v>
      </c>
      <c r="P82" s="28">
        <f t="shared" si="3"/>
        <v>413607.11</v>
      </c>
    </row>
    <row r="83" spans="1:40" ht="16.5" x14ac:dyDescent="0.25">
      <c r="A83" s="20">
        <v>2012</v>
      </c>
      <c r="B83" s="9" t="s">
        <v>268</v>
      </c>
      <c r="C83" s="54" t="s">
        <v>269</v>
      </c>
      <c r="D83" s="54" t="s">
        <v>270</v>
      </c>
      <c r="E83" s="9" t="s">
        <v>271</v>
      </c>
      <c r="F83" s="9" t="s">
        <v>272</v>
      </c>
      <c r="G83" s="9" t="s">
        <v>273</v>
      </c>
      <c r="H83" s="29" t="s">
        <v>1113</v>
      </c>
      <c r="I83" s="66">
        <v>41004</v>
      </c>
      <c r="J83" s="66">
        <v>41103</v>
      </c>
      <c r="K83" s="31">
        <v>4589367</v>
      </c>
      <c r="L83" s="9"/>
      <c r="M83" s="9"/>
      <c r="N83" s="9"/>
      <c r="O83" s="28">
        <f t="shared" si="2"/>
        <v>4589367</v>
      </c>
      <c r="P83" s="28">
        <f t="shared" si="3"/>
        <v>4589367</v>
      </c>
    </row>
    <row r="84" spans="1:40" ht="16.5" x14ac:dyDescent="0.25">
      <c r="A84" s="20">
        <v>2012</v>
      </c>
      <c r="B84" s="9" t="s">
        <v>268</v>
      </c>
      <c r="C84" s="54" t="s">
        <v>274</v>
      </c>
      <c r="D84" s="54" t="s">
        <v>275</v>
      </c>
      <c r="E84" s="9" t="s">
        <v>276</v>
      </c>
      <c r="F84" s="9" t="s">
        <v>272</v>
      </c>
      <c r="G84" s="5" t="s">
        <v>277</v>
      </c>
      <c r="H84" s="29" t="s">
        <v>1097</v>
      </c>
      <c r="I84" s="66">
        <v>41134</v>
      </c>
      <c r="J84" s="66">
        <v>41228</v>
      </c>
      <c r="K84" s="27">
        <v>3597524.15</v>
      </c>
      <c r="L84" s="9"/>
      <c r="M84" s="9"/>
      <c r="N84" s="9"/>
      <c r="O84" s="28">
        <f t="shared" si="2"/>
        <v>3597524.15</v>
      </c>
      <c r="P84" s="28">
        <f t="shared" si="3"/>
        <v>3597524.15</v>
      </c>
    </row>
    <row r="85" spans="1:40" ht="16.5" x14ac:dyDescent="0.25">
      <c r="A85" s="20">
        <v>2012</v>
      </c>
      <c r="B85" s="9" t="s">
        <v>268</v>
      </c>
      <c r="C85" s="54"/>
      <c r="D85" s="54"/>
      <c r="E85" s="9" t="s">
        <v>276</v>
      </c>
      <c r="F85" s="9" t="s">
        <v>272</v>
      </c>
      <c r="G85" s="9" t="s">
        <v>277</v>
      </c>
      <c r="H85" s="9" t="s">
        <v>278</v>
      </c>
      <c r="I85" s="66"/>
      <c r="J85" s="66"/>
      <c r="K85" s="9"/>
      <c r="L85" s="9"/>
      <c r="M85" s="9"/>
      <c r="N85" s="9"/>
      <c r="O85" s="28">
        <f t="shared" si="2"/>
        <v>0</v>
      </c>
      <c r="P85" s="28">
        <f t="shared" si="3"/>
        <v>0</v>
      </c>
    </row>
    <row r="86" spans="1:40" ht="16.5" x14ac:dyDescent="0.25">
      <c r="A86" s="20">
        <v>2012</v>
      </c>
      <c r="B86" s="9" t="s">
        <v>268</v>
      </c>
      <c r="C86" s="54" t="s">
        <v>279</v>
      </c>
      <c r="D86" s="54" t="s">
        <v>280</v>
      </c>
      <c r="E86" s="9" t="s">
        <v>281</v>
      </c>
      <c r="F86" s="9" t="s">
        <v>272</v>
      </c>
      <c r="G86" s="9" t="s">
        <v>282</v>
      </c>
      <c r="H86" s="9" t="s">
        <v>283</v>
      </c>
      <c r="I86" s="66">
        <v>41134</v>
      </c>
      <c r="J86" s="66">
        <v>41228</v>
      </c>
      <c r="K86" s="27">
        <v>2899093.62</v>
      </c>
      <c r="L86" s="9"/>
      <c r="M86" s="9"/>
      <c r="N86" s="9"/>
      <c r="O86" s="28">
        <f t="shared" si="2"/>
        <v>2899093.62</v>
      </c>
      <c r="P86" s="28">
        <f t="shared" si="3"/>
        <v>2899093.62</v>
      </c>
    </row>
    <row r="87" spans="1:40" ht="16.5" x14ac:dyDescent="0.25">
      <c r="A87" s="20">
        <v>2012</v>
      </c>
      <c r="B87" s="9" t="s">
        <v>268</v>
      </c>
      <c r="C87" s="54"/>
      <c r="D87" s="54"/>
      <c r="E87" s="9" t="s">
        <v>281</v>
      </c>
      <c r="F87" s="9" t="s">
        <v>272</v>
      </c>
      <c r="G87" s="9"/>
      <c r="H87" s="9"/>
      <c r="I87" s="66"/>
      <c r="J87" s="66"/>
      <c r="K87" s="9"/>
      <c r="L87" s="9">
        <v>255975.86</v>
      </c>
      <c r="M87" s="9"/>
      <c r="N87" s="9"/>
      <c r="O87" s="28">
        <f t="shared" si="2"/>
        <v>255975.86</v>
      </c>
      <c r="P87" s="28">
        <f t="shared" si="3"/>
        <v>255975.86</v>
      </c>
    </row>
    <row r="88" spans="1:40" ht="16.5" x14ac:dyDescent="0.25">
      <c r="A88" s="20">
        <v>2012</v>
      </c>
      <c r="B88" s="9" t="s">
        <v>268</v>
      </c>
      <c r="C88" s="54"/>
      <c r="D88" s="54"/>
      <c r="E88" s="9"/>
      <c r="F88" s="9" t="s">
        <v>272</v>
      </c>
      <c r="G88" s="9" t="s">
        <v>99</v>
      </c>
      <c r="H88" s="9"/>
      <c r="I88" s="66">
        <v>41122</v>
      </c>
      <c r="J88" s="66">
        <v>41212</v>
      </c>
      <c r="K88" s="9"/>
      <c r="L88" s="9"/>
      <c r="M88" s="9"/>
      <c r="N88" s="9">
        <v>87724.12</v>
      </c>
      <c r="O88" s="28">
        <f t="shared" si="2"/>
        <v>87724.12</v>
      </c>
      <c r="P88" s="28">
        <f t="shared" si="3"/>
        <v>87724.12</v>
      </c>
    </row>
    <row r="89" spans="1:40" ht="16.5" x14ac:dyDescent="0.25">
      <c r="A89" s="20">
        <v>2012</v>
      </c>
      <c r="B89" s="9" t="s">
        <v>268</v>
      </c>
      <c r="C89" s="54" t="s">
        <v>48</v>
      </c>
      <c r="D89" s="54" t="s">
        <v>284</v>
      </c>
      <c r="E89" s="9"/>
      <c r="F89" s="9" t="s">
        <v>272</v>
      </c>
      <c r="G89" s="9" t="s">
        <v>285</v>
      </c>
      <c r="H89" s="9" t="s">
        <v>147</v>
      </c>
      <c r="I89" s="66">
        <v>41183</v>
      </c>
      <c r="J89" s="66">
        <v>41197</v>
      </c>
      <c r="K89" s="27">
        <v>623280</v>
      </c>
      <c r="L89" s="9"/>
      <c r="M89" s="9"/>
      <c r="N89" s="9"/>
      <c r="O89" s="28">
        <f t="shared" ref="O89:O152" si="4">+K89+L89-M89+N89</f>
        <v>623280</v>
      </c>
      <c r="P89" s="28">
        <f t="shared" ref="P89:P152" si="5">+K89+L89-M89+N89</f>
        <v>623280</v>
      </c>
    </row>
    <row r="90" spans="1:40" ht="16.5" x14ac:dyDescent="0.25">
      <c r="A90" s="20">
        <v>2012</v>
      </c>
      <c r="B90" s="9" t="s">
        <v>268</v>
      </c>
      <c r="C90" s="54" t="s">
        <v>48</v>
      </c>
      <c r="D90" s="54" t="s">
        <v>286</v>
      </c>
      <c r="E90" s="9"/>
      <c r="F90" s="9" t="s">
        <v>272</v>
      </c>
      <c r="G90" s="9" t="s">
        <v>287</v>
      </c>
      <c r="H90" s="33" t="s">
        <v>1062</v>
      </c>
      <c r="I90" s="66">
        <v>41197</v>
      </c>
      <c r="J90" s="66">
        <v>41243</v>
      </c>
      <c r="K90" s="27">
        <f>490735.23+99632.18</f>
        <v>590367.40999999992</v>
      </c>
      <c r="L90" s="9"/>
      <c r="M90" s="9"/>
      <c r="N90" s="9"/>
      <c r="O90" s="28">
        <f t="shared" si="4"/>
        <v>590367.40999999992</v>
      </c>
      <c r="P90" s="28">
        <f t="shared" si="5"/>
        <v>590367.40999999992</v>
      </c>
    </row>
    <row r="91" spans="1:40" ht="16.5" x14ac:dyDescent="0.25">
      <c r="A91" s="20">
        <v>2012</v>
      </c>
      <c r="B91" s="9" t="s">
        <v>268</v>
      </c>
      <c r="C91" s="54"/>
      <c r="D91" s="54"/>
      <c r="E91" s="9" t="s">
        <v>288</v>
      </c>
      <c r="F91" s="9" t="s">
        <v>272</v>
      </c>
      <c r="G91" s="9"/>
      <c r="H91" s="9"/>
      <c r="I91" s="66"/>
      <c r="J91" s="66"/>
      <c r="K91" s="9"/>
      <c r="L91" s="9">
        <v>99622.76</v>
      </c>
      <c r="M91" s="9"/>
      <c r="N91" s="9"/>
      <c r="O91" s="28">
        <f t="shared" si="4"/>
        <v>99622.76</v>
      </c>
      <c r="P91" s="28">
        <f t="shared" si="5"/>
        <v>99622.76</v>
      </c>
    </row>
    <row r="92" spans="1:40" ht="16.5" x14ac:dyDescent="0.25">
      <c r="A92" s="20">
        <v>2012</v>
      </c>
      <c r="B92" s="9" t="s">
        <v>289</v>
      </c>
      <c r="C92" s="54" t="s">
        <v>290</v>
      </c>
      <c r="D92" s="54" t="s">
        <v>291</v>
      </c>
      <c r="E92" s="9" t="s">
        <v>292</v>
      </c>
      <c r="F92" s="9" t="s">
        <v>293</v>
      </c>
      <c r="G92" s="9" t="s">
        <v>294</v>
      </c>
      <c r="H92" s="79" t="s">
        <v>1114</v>
      </c>
      <c r="I92" s="66">
        <v>40462</v>
      </c>
      <c r="J92" s="66">
        <v>40908</v>
      </c>
      <c r="K92" s="40"/>
      <c r="L92" s="40"/>
      <c r="M92" s="40"/>
      <c r="N92" s="40"/>
      <c r="O92" s="28">
        <f t="shared" si="4"/>
        <v>0</v>
      </c>
      <c r="P92" s="112"/>
      <c r="Q92" s="114"/>
      <c r="R92" s="115"/>
      <c r="S92" s="114"/>
      <c r="T92" s="115"/>
      <c r="U92" s="114"/>
      <c r="V92" s="115"/>
      <c r="W92" s="114"/>
      <c r="X92" s="115"/>
      <c r="Y92" s="114"/>
      <c r="Z92" s="115"/>
      <c r="AA92" s="114"/>
      <c r="AB92" s="116"/>
      <c r="AC92" s="117"/>
      <c r="AD92" s="114"/>
      <c r="AE92" s="114"/>
      <c r="AF92" s="115"/>
      <c r="AG92" s="114"/>
      <c r="AH92" s="115"/>
      <c r="AI92" s="117"/>
      <c r="AJ92" s="110"/>
      <c r="AK92" s="110"/>
      <c r="AL92" s="110"/>
      <c r="AM92" s="110"/>
      <c r="AN92" s="110"/>
    </row>
    <row r="93" spans="1:40" ht="16.5" x14ac:dyDescent="0.25">
      <c r="A93" s="20">
        <v>2012</v>
      </c>
      <c r="B93" s="9" t="s">
        <v>289</v>
      </c>
      <c r="C93" s="54" t="s">
        <v>295</v>
      </c>
      <c r="D93" s="54" t="s">
        <v>296</v>
      </c>
      <c r="E93" s="9" t="s">
        <v>297</v>
      </c>
      <c r="F93" s="9" t="s">
        <v>293</v>
      </c>
      <c r="G93" s="9" t="s">
        <v>298</v>
      </c>
      <c r="H93" s="39" t="s">
        <v>1101</v>
      </c>
      <c r="I93" s="66">
        <v>40483</v>
      </c>
      <c r="J93" s="66">
        <v>40908</v>
      </c>
      <c r="K93" s="40"/>
      <c r="L93" s="40"/>
      <c r="M93" s="40"/>
      <c r="N93" s="40"/>
      <c r="O93" s="28">
        <f t="shared" si="4"/>
        <v>0</v>
      </c>
      <c r="P93" s="112"/>
      <c r="Q93" s="114"/>
      <c r="R93" s="115"/>
      <c r="S93" s="114"/>
      <c r="T93" s="115"/>
      <c r="U93" s="114"/>
      <c r="V93" s="115"/>
      <c r="W93" s="114"/>
      <c r="X93" s="115"/>
      <c r="Y93" s="114"/>
      <c r="Z93" s="115"/>
      <c r="AA93" s="114"/>
      <c r="AB93" s="116"/>
      <c r="AC93" s="117"/>
      <c r="AD93" s="114"/>
      <c r="AE93" s="114"/>
      <c r="AF93" s="115"/>
      <c r="AG93" s="114"/>
      <c r="AH93" s="114"/>
      <c r="AI93" s="117"/>
      <c r="AJ93" s="110"/>
      <c r="AK93" s="110"/>
      <c r="AL93" s="110"/>
      <c r="AM93" s="110"/>
      <c r="AN93" s="110"/>
    </row>
    <row r="94" spans="1:40" ht="16.5" x14ac:dyDescent="0.25">
      <c r="A94" s="20">
        <v>2012</v>
      </c>
      <c r="B94" s="9" t="s">
        <v>289</v>
      </c>
      <c r="C94" s="54" t="s">
        <v>48</v>
      </c>
      <c r="D94" s="54" t="s">
        <v>299</v>
      </c>
      <c r="E94" s="9" t="s">
        <v>300</v>
      </c>
      <c r="F94" s="9" t="s">
        <v>293</v>
      </c>
      <c r="G94" s="9" t="s">
        <v>301</v>
      </c>
      <c r="H94" s="9" t="s">
        <v>174</v>
      </c>
      <c r="I94" s="66"/>
      <c r="J94" s="66"/>
      <c r="K94" s="31">
        <v>574100</v>
      </c>
      <c r="L94" s="9"/>
      <c r="M94" s="9"/>
      <c r="N94" s="9"/>
      <c r="O94" s="28">
        <f t="shared" si="4"/>
        <v>574100</v>
      </c>
      <c r="P94" s="113">
        <f t="shared" si="5"/>
        <v>574100</v>
      </c>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row>
    <row r="95" spans="1:40" ht="16.5" x14ac:dyDescent="0.25">
      <c r="A95" s="20">
        <v>2012</v>
      </c>
      <c r="B95" s="9" t="s">
        <v>289</v>
      </c>
      <c r="C95" s="54" t="s">
        <v>48</v>
      </c>
      <c r="D95" s="54" t="s">
        <v>302</v>
      </c>
      <c r="E95" s="9"/>
      <c r="F95" s="9" t="s">
        <v>293</v>
      </c>
      <c r="G95" s="9" t="s">
        <v>303</v>
      </c>
      <c r="H95" s="29" t="s">
        <v>1115</v>
      </c>
      <c r="I95" s="66">
        <v>41023</v>
      </c>
      <c r="J95" s="66">
        <v>41086</v>
      </c>
      <c r="K95" s="31">
        <v>1221830.3400000001</v>
      </c>
      <c r="L95" s="9"/>
      <c r="M95" s="9"/>
      <c r="N95" s="9"/>
      <c r="O95" s="28">
        <f t="shared" si="4"/>
        <v>1221830.3400000001</v>
      </c>
      <c r="P95" s="28">
        <f t="shared" si="5"/>
        <v>1221830.3400000001</v>
      </c>
    </row>
    <row r="96" spans="1:40" ht="16.5" x14ac:dyDescent="0.25">
      <c r="A96" s="20">
        <v>2012</v>
      </c>
      <c r="B96" s="9" t="s">
        <v>289</v>
      </c>
      <c r="C96" s="54" t="s">
        <v>48</v>
      </c>
      <c r="D96" s="54" t="s">
        <v>304</v>
      </c>
      <c r="E96" s="9"/>
      <c r="F96" s="9" t="s">
        <v>293</v>
      </c>
      <c r="G96" s="9" t="s">
        <v>305</v>
      </c>
      <c r="H96" s="29" t="s">
        <v>1116</v>
      </c>
      <c r="I96" s="66">
        <v>41016</v>
      </c>
      <c r="J96" s="66">
        <v>41045</v>
      </c>
      <c r="K96" s="31">
        <v>72778.91</v>
      </c>
      <c r="L96" s="9"/>
      <c r="M96" s="9"/>
      <c r="N96" s="9"/>
      <c r="O96" s="28">
        <f t="shared" si="4"/>
        <v>72778.91</v>
      </c>
      <c r="P96" s="28">
        <f t="shared" si="5"/>
        <v>72778.91</v>
      </c>
    </row>
    <row r="97" spans="1:16" ht="16.5" x14ac:dyDescent="0.25">
      <c r="A97" s="20">
        <v>2012</v>
      </c>
      <c r="B97" s="9" t="s">
        <v>289</v>
      </c>
      <c r="C97" s="54" t="s">
        <v>306</v>
      </c>
      <c r="D97" s="54" t="s">
        <v>307</v>
      </c>
      <c r="E97" s="9" t="s">
        <v>308</v>
      </c>
      <c r="F97" s="9" t="s">
        <v>293</v>
      </c>
      <c r="G97" s="9" t="s">
        <v>309</v>
      </c>
      <c r="H97" s="33" t="s">
        <v>1117</v>
      </c>
      <c r="I97" s="66">
        <v>41233</v>
      </c>
      <c r="J97" s="66">
        <v>41272</v>
      </c>
      <c r="K97" s="27">
        <v>1079582.21</v>
      </c>
      <c r="L97" s="9"/>
      <c r="M97" s="9"/>
      <c r="N97" s="9"/>
      <c r="O97" s="28">
        <f t="shared" si="4"/>
        <v>1079582.21</v>
      </c>
      <c r="P97" s="28">
        <f t="shared" si="5"/>
        <v>1079582.21</v>
      </c>
    </row>
    <row r="98" spans="1:16" ht="16.5" x14ac:dyDescent="0.25">
      <c r="A98" s="20">
        <v>2012</v>
      </c>
      <c r="B98" s="9" t="s">
        <v>310</v>
      </c>
      <c r="C98" s="54"/>
      <c r="D98" s="54"/>
      <c r="E98" s="9"/>
      <c r="F98" s="9" t="s">
        <v>311</v>
      </c>
      <c r="G98" s="9"/>
      <c r="H98" s="9"/>
      <c r="I98" s="66"/>
      <c r="J98" s="66"/>
      <c r="K98" s="9"/>
      <c r="L98" s="9"/>
      <c r="M98" s="9"/>
      <c r="N98" s="9"/>
      <c r="O98" s="28">
        <f t="shared" si="4"/>
        <v>0</v>
      </c>
      <c r="P98" s="28">
        <f t="shared" si="5"/>
        <v>0</v>
      </c>
    </row>
    <row r="99" spans="1:16" ht="16.5" x14ac:dyDescent="0.25">
      <c r="A99" s="20">
        <v>2012</v>
      </c>
      <c r="B99" s="9" t="s">
        <v>310</v>
      </c>
      <c r="C99" s="54" t="s">
        <v>312</v>
      </c>
      <c r="D99" s="54" t="s">
        <v>313</v>
      </c>
      <c r="E99" s="9"/>
      <c r="F99" s="9" t="s">
        <v>311</v>
      </c>
      <c r="G99" s="5" t="s">
        <v>1118</v>
      </c>
      <c r="H99" s="29" t="s">
        <v>1119</v>
      </c>
      <c r="I99" s="66">
        <v>41009</v>
      </c>
      <c r="J99" s="66">
        <v>41425</v>
      </c>
      <c r="K99" s="80">
        <v>3302416.09</v>
      </c>
      <c r="L99" s="9"/>
      <c r="M99" s="9"/>
      <c r="N99" s="9"/>
      <c r="O99" s="28">
        <f t="shared" si="4"/>
        <v>3302416.09</v>
      </c>
      <c r="P99" s="28">
        <f t="shared" si="5"/>
        <v>3302416.09</v>
      </c>
    </row>
    <row r="100" spans="1:16" ht="16.5" x14ac:dyDescent="0.25">
      <c r="A100" s="20">
        <v>2012</v>
      </c>
      <c r="B100" s="9" t="s">
        <v>310</v>
      </c>
      <c r="C100" s="54" t="s">
        <v>314</v>
      </c>
      <c r="D100" s="54" t="s">
        <v>315</v>
      </c>
      <c r="E100" s="9"/>
      <c r="F100" s="9" t="s">
        <v>311</v>
      </c>
      <c r="G100" s="5" t="s">
        <v>1120</v>
      </c>
      <c r="H100" s="29" t="s">
        <v>1121</v>
      </c>
      <c r="I100" s="66">
        <v>41014</v>
      </c>
      <c r="J100" s="66">
        <v>41353</v>
      </c>
      <c r="K100" s="31">
        <v>434413509.69</v>
      </c>
      <c r="L100" s="9"/>
      <c r="M100" s="9"/>
      <c r="N100" s="9"/>
      <c r="O100" s="28">
        <f t="shared" si="4"/>
        <v>434413509.69</v>
      </c>
      <c r="P100" s="28">
        <f t="shared" si="5"/>
        <v>434413509.69</v>
      </c>
    </row>
    <row r="101" spans="1:16" ht="16.5" x14ac:dyDescent="0.25">
      <c r="A101" s="20">
        <v>2012</v>
      </c>
      <c r="B101" s="9" t="s">
        <v>310</v>
      </c>
      <c r="C101" s="54"/>
      <c r="D101" s="54"/>
      <c r="E101" s="9"/>
      <c r="F101" s="9" t="s">
        <v>311</v>
      </c>
      <c r="G101" s="9"/>
      <c r="H101" s="9"/>
      <c r="I101" s="66"/>
      <c r="J101" s="66"/>
      <c r="K101" s="9"/>
      <c r="L101" s="9"/>
      <c r="M101" s="9"/>
      <c r="N101" s="9"/>
      <c r="O101" s="28">
        <f t="shared" si="4"/>
        <v>0</v>
      </c>
      <c r="P101" s="28">
        <f t="shared" si="5"/>
        <v>0</v>
      </c>
    </row>
    <row r="102" spans="1:16" ht="16.5" x14ac:dyDescent="0.25">
      <c r="A102" s="20">
        <v>2012</v>
      </c>
      <c r="B102" s="9" t="s">
        <v>316</v>
      </c>
      <c r="C102" s="54" t="s">
        <v>48</v>
      </c>
      <c r="D102" s="54" t="s">
        <v>317</v>
      </c>
      <c r="E102" s="9" t="s">
        <v>318</v>
      </c>
      <c r="F102" s="9" t="s">
        <v>319</v>
      </c>
      <c r="G102" s="5" t="s">
        <v>1122</v>
      </c>
      <c r="H102" s="5" t="s">
        <v>1123</v>
      </c>
      <c r="I102" s="66">
        <v>40749</v>
      </c>
      <c r="J102" s="66">
        <v>41114</v>
      </c>
      <c r="K102" s="27">
        <v>169524.66</v>
      </c>
      <c r="L102" s="9"/>
      <c r="M102" s="9"/>
      <c r="N102" s="9"/>
      <c r="O102" s="28">
        <f t="shared" si="4"/>
        <v>169524.66</v>
      </c>
      <c r="P102" s="28">
        <f t="shared" si="5"/>
        <v>169524.66</v>
      </c>
    </row>
    <row r="103" spans="1:16" ht="16.5" x14ac:dyDescent="0.25">
      <c r="A103" s="20">
        <v>2012</v>
      </c>
      <c r="B103" s="9" t="s">
        <v>316</v>
      </c>
      <c r="C103" s="54" t="s">
        <v>320</v>
      </c>
      <c r="D103" s="54" t="s">
        <v>321</v>
      </c>
      <c r="E103" s="9"/>
      <c r="F103" s="9" t="s">
        <v>319</v>
      </c>
      <c r="G103" s="9" t="s">
        <v>322</v>
      </c>
      <c r="H103" s="5" t="s">
        <v>1124</v>
      </c>
      <c r="I103" s="66">
        <v>40801</v>
      </c>
      <c r="J103" s="66">
        <v>41274</v>
      </c>
      <c r="K103" s="27">
        <v>3670057.6399999997</v>
      </c>
      <c r="L103" s="9"/>
      <c r="M103" s="9"/>
      <c r="N103" s="9"/>
      <c r="O103" s="28">
        <f t="shared" si="4"/>
        <v>3670057.6399999997</v>
      </c>
      <c r="P103" s="28">
        <f t="shared" si="5"/>
        <v>3670057.6399999997</v>
      </c>
    </row>
    <row r="104" spans="1:16" ht="16.5" x14ac:dyDescent="0.25">
      <c r="A104" s="20">
        <v>2012</v>
      </c>
      <c r="B104" s="9" t="s">
        <v>316</v>
      </c>
      <c r="C104" s="54" t="s">
        <v>323</v>
      </c>
      <c r="D104" s="54" t="s">
        <v>324</v>
      </c>
      <c r="E104" s="9"/>
      <c r="F104" s="9" t="s">
        <v>319</v>
      </c>
      <c r="G104" s="9" t="s">
        <v>325</v>
      </c>
      <c r="H104" s="5" t="s">
        <v>229</v>
      </c>
      <c r="I104" s="66">
        <v>40801</v>
      </c>
      <c r="J104" s="66">
        <v>41274</v>
      </c>
      <c r="K104" s="27">
        <v>3326610.73</v>
      </c>
      <c r="L104" s="9"/>
      <c r="M104" s="9"/>
      <c r="N104" s="9"/>
      <c r="O104" s="28">
        <f t="shared" si="4"/>
        <v>3326610.73</v>
      </c>
      <c r="P104" s="28">
        <f t="shared" si="5"/>
        <v>3326610.73</v>
      </c>
    </row>
    <row r="105" spans="1:16" ht="16.5" x14ac:dyDescent="0.25">
      <c r="A105" s="20">
        <v>2012</v>
      </c>
      <c r="B105" s="9" t="s">
        <v>316</v>
      </c>
      <c r="C105" s="54" t="s">
        <v>326</v>
      </c>
      <c r="D105" s="54" t="s">
        <v>327</v>
      </c>
      <c r="E105" s="9" t="s">
        <v>328</v>
      </c>
      <c r="F105" s="9" t="s">
        <v>319</v>
      </c>
      <c r="G105" s="9" t="s">
        <v>329</v>
      </c>
      <c r="H105" s="5" t="s">
        <v>1125</v>
      </c>
      <c r="I105" s="66">
        <v>40801</v>
      </c>
      <c r="J105" s="66">
        <v>41274</v>
      </c>
      <c r="K105" s="27">
        <v>4998419.4000000004</v>
      </c>
      <c r="L105" s="9"/>
      <c r="M105" s="9"/>
      <c r="N105" s="9"/>
      <c r="O105" s="28">
        <f t="shared" si="4"/>
        <v>4998419.4000000004</v>
      </c>
      <c r="P105" s="28">
        <f t="shared" si="5"/>
        <v>4998419.4000000004</v>
      </c>
    </row>
    <row r="106" spans="1:16" ht="16.5" x14ac:dyDescent="0.25">
      <c r="A106" s="20">
        <v>2012</v>
      </c>
      <c r="B106" s="9" t="s">
        <v>316</v>
      </c>
      <c r="C106" s="54" t="s">
        <v>330</v>
      </c>
      <c r="D106" s="54" t="s">
        <v>331</v>
      </c>
      <c r="E106" s="9"/>
      <c r="F106" s="9" t="s">
        <v>319</v>
      </c>
      <c r="G106" s="9" t="s">
        <v>332</v>
      </c>
      <c r="H106" s="5" t="s">
        <v>1126</v>
      </c>
      <c r="I106" s="66">
        <v>40801</v>
      </c>
      <c r="J106" s="66">
        <v>41274</v>
      </c>
      <c r="K106" s="27">
        <v>5320792.4800000004</v>
      </c>
      <c r="L106" s="9"/>
      <c r="M106" s="9"/>
      <c r="N106" s="9"/>
      <c r="O106" s="28">
        <f t="shared" si="4"/>
        <v>5320792.4800000004</v>
      </c>
      <c r="P106" s="28">
        <f t="shared" si="5"/>
        <v>5320792.4800000004</v>
      </c>
    </row>
    <row r="107" spans="1:16" ht="16.5" x14ac:dyDescent="0.25">
      <c r="A107" s="20">
        <v>2012</v>
      </c>
      <c r="B107" s="9" t="s">
        <v>316</v>
      </c>
      <c r="C107" s="54" t="s">
        <v>333</v>
      </c>
      <c r="D107" s="54" t="s">
        <v>334</v>
      </c>
      <c r="E107" s="9" t="s">
        <v>335</v>
      </c>
      <c r="F107" s="9" t="s">
        <v>319</v>
      </c>
      <c r="G107" s="9" t="s">
        <v>336</v>
      </c>
      <c r="H107" s="9" t="s">
        <v>81</v>
      </c>
      <c r="I107" s="66">
        <v>40969</v>
      </c>
      <c r="J107" s="66">
        <v>41029</v>
      </c>
      <c r="K107" s="27">
        <v>1750115.5899999999</v>
      </c>
      <c r="L107" s="9">
        <v>182402</v>
      </c>
      <c r="M107" s="9">
        <v>0.98</v>
      </c>
      <c r="N107" s="9"/>
      <c r="O107" s="28">
        <f t="shared" si="4"/>
        <v>1932516.6099999999</v>
      </c>
      <c r="P107" s="28">
        <f t="shared" si="5"/>
        <v>1932516.6099999999</v>
      </c>
    </row>
    <row r="108" spans="1:16" ht="16.5" x14ac:dyDescent="0.25">
      <c r="A108" s="20">
        <v>2012</v>
      </c>
      <c r="B108" s="9" t="s">
        <v>316</v>
      </c>
      <c r="C108" s="54" t="s">
        <v>48</v>
      </c>
      <c r="D108" s="54" t="s">
        <v>337</v>
      </c>
      <c r="E108" s="9"/>
      <c r="F108" s="9" t="s">
        <v>319</v>
      </c>
      <c r="G108" s="9" t="s">
        <v>338</v>
      </c>
      <c r="H108" s="5" t="s">
        <v>1127</v>
      </c>
      <c r="I108" s="66">
        <v>40954</v>
      </c>
      <c r="J108" s="66">
        <v>41257</v>
      </c>
      <c r="K108" s="27">
        <v>34800</v>
      </c>
      <c r="L108" s="9"/>
      <c r="M108" s="9"/>
      <c r="N108" s="9"/>
      <c r="O108" s="28">
        <f t="shared" si="4"/>
        <v>34800</v>
      </c>
      <c r="P108" s="28">
        <f t="shared" si="5"/>
        <v>34800</v>
      </c>
    </row>
    <row r="109" spans="1:16" ht="16.5" x14ac:dyDescent="0.25">
      <c r="A109" s="20">
        <v>2012</v>
      </c>
      <c r="B109" s="9" t="s">
        <v>316</v>
      </c>
      <c r="C109" s="54" t="s">
        <v>48</v>
      </c>
      <c r="D109" s="54" t="s">
        <v>339</v>
      </c>
      <c r="E109" s="9"/>
      <c r="F109" s="9" t="s">
        <v>319</v>
      </c>
      <c r="G109" s="9" t="s">
        <v>340</v>
      </c>
      <c r="H109" s="29" t="s">
        <v>1128</v>
      </c>
      <c r="I109" s="66">
        <v>40973</v>
      </c>
      <c r="J109" s="66">
        <v>40984</v>
      </c>
      <c r="K109" s="30">
        <v>199573.09</v>
      </c>
      <c r="L109" s="9"/>
      <c r="M109" s="9"/>
      <c r="N109" s="9"/>
      <c r="O109" s="28">
        <f t="shared" si="4"/>
        <v>199573.09</v>
      </c>
      <c r="P109" s="28">
        <f t="shared" si="5"/>
        <v>199573.09</v>
      </c>
    </row>
    <row r="110" spans="1:16" ht="16.5" x14ac:dyDescent="0.25">
      <c r="A110" s="20">
        <v>2012</v>
      </c>
      <c r="B110" s="9" t="s">
        <v>316</v>
      </c>
      <c r="C110" s="54" t="s">
        <v>48</v>
      </c>
      <c r="D110" s="54" t="s">
        <v>341</v>
      </c>
      <c r="E110" s="9"/>
      <c r="F110" s="9" t="s">
        <v>319</v>
      </c>
      <c r="G110" s="5" t="s">
        <v>1129</v>
      </c>
      <c r="H110" s="29" t="s">
        <v>1059</v>
      </c>
      <c r="I110" s="66">
        <v>40980</v>
      </c>
      <c r="J110" s="66">
        <v>41010</v>
      </c>
      <c r="K110" s="30">
        <v>261371.04</v>
      </c>
      <c r="L110" s="9"/>
      <c r="M110" s="9"/>
      <c r="N110" s="9"/>
      <c r="O110" s="28">
        <f t="shared" si="4"/>
        <v>261371.04</v>
      </c>
      <c r="P110" s="28">
        <f t="shared" si="5"/>
        <v>261371.04</v>
      </c>
    </row>
    <row r="111" spans="1:16" ht="16.5" x14ac:dyDescent="0.25">
      <c r="A111" s="20">
        <v>2012</v>
      </c>
      <c r="B111" s="9" t="s">
        <v>316</v>
      </c>
      <c r="C111" s="54" t="s">
        <v>48</v>
      </c>
      <c r="D111" s="54" t="s">
        <v>342</v>
      </c>
      <c r="E111" s="9"/>
      <c r="F111" s="9" t="s">
        <v>319</v>
      </c>
      <c r="G111" s="5" t="s">
        <v>1130</v>
      </c>
      <c r="H111" s="29" t="s">
        <v>1131</v>
      </c>
      <c r="I111" s="66">
        <v>41010</v>
      </c>
      <c r="J111" s="66">
        <v>41017</v>
      </c>
      <c r="K111" s="31">
        <v>223135.27</v>
      </c>
      <c r="L111" s="9"/>
      <c r="M111" s="9"/>
      <c r="N111" s="9"/>
      <c r="O111" s="28">
        <f t="shared" si="4"/>
        <v>223135.27</v>
      </c>
      <c r="P111" s="28">
        <f t="shared" si="5"/>
        <v>223135.27</v>
      </c>
    </row>
    <row r="112" spans="1:16" ht="16.5" x14ac:dyDescent="0.25">
      <c r="A112" s="20">
        <v>2012</v>
      </c>
      <c r="B112" s="9" t="s">
        <v>316</v>
      </c>
      <c r="C112" s="54" t="s">
        <v>343</v>
      </c>
      <c r="D112" s="54" t="s">
        <v>344</v>
      </c>
      <c r="E112" s="9"/>
      <c r="F112" s="9" t="s">
        <v>319</v>
      </c>
      <c r="G112" s="5" t="s">
        <v>1132</v>
      </c>
      <c r="H112" s="29" t="s">
        <v>1133</v>
      </c>
      <c r="I112" s="66">
        <v>41030</v>
      </c>
      <c r="J112" s="66">
        <v>41274</v>
      </c>
      <c r="K112" s="27">
        <v>1960094.8799999997</v>
      </c>
      <c r="L112" s="9"/>
      <c r="M112" s="9"/>
      <c r="N112" s="9"/>
      <c r="O112" s="28">
        <f t="shared" si="4"/>
        <v>1960094.8799999997</v>
      </c>
      <c r="P112" s="28">
        <f t="shared" si="5"/>
        <v>1960094.8799999997</v>
      </c>
    </row>
    <row r="113" spans="1:16" ht="16.5" x14ac:dyDescent="0.25">
      <c r="A113" s="20">
        <v>2012</v>
      </c>
      <c r="B113" s="9" t="s">
        <v>316</v>
      </c>
      <c r="C113" s="54" t="s">
        <v>48</v>
      </c>
      <c r="D113" s="54" t="s">
        <v>345</v>
      </c>
      <c r="E113" s="9" t="s">
        <v>346</v>
      </c>
      <c r="F113" s="9" t="s">
        <v>319</v>
      </c>
      <c r="G113" s="5" t="s">
        <v>347</v>
      </c>
      <c r="H113" s="29" t="s">
        <v>1124</v>
      </c>
      <c r="I113" s="66">
        <v>41039</v>
      </c>
      <c r="J113" s="66">
        <v>41059</v>
      </c>
      <c r="K113" s="27">
        <v>175054.94</v>
      </c>
      <c r="L113" s="9"/>
      <c r="M113" s="9"/>
      <c r="N113" s="9"/>
      <c r="O113" s="28">
        <f t="shared" si="4"/>
        <v>175054.94</v>
      </c>
      <c r="P113" s="28">
        <f t="shared" si="5"/>
        <v>175054.94</v>
      </c>
    </row>
    <row r="114" spans="1:16" ht="16.5" x14ac:dyDescent="0.25">
      <c r="A114" s="20">
        <v>2012</v>
      </c>
      <c r="B114" s="9" t="s">
        <v>316</v>
      </c>
      <c r="C114" s="54" t="s">
        <v>48</v>
      </c>
      <c r="D114" s="54" t="s">
        <v>348</v>
      </c>
      <c r="E114" s="9"/>
      <c r="F114" s="9" t="s">
        <v>319</v>
      </c>
      <c r="G114" s="9" t="s">
        <v>349</v>
      </c>
      <c r="H114" s="9" t="s">
        <v>58</v>
      </c>
      <c r="I114" s="66">
        <v>41071</v>
      </c>
      <c r="J114" s="66">
        <v>41082</v>
      </c>
      <c r="K114" s="9">
        <v>127304.1</v>
      </c>
      <c r="L114" s="9"/>
      <c r="M114" s="9"/>
      <c r="N114" s="9"/>
      <c r="O114" s="28">
        <f t="shared" si="4"/>
        <v>127304.1</v>
      </c>
      <c r="P114" s="28">
        <f t="shared" si="5"/>
        <v>127304.1</v>
      </c>
    </row>
    <row r="115" spans="1:16" ht="16.5" x14ac:dyDescent="0.25">
      <c r="A115" s="20">
        <v>2012</v>
      </c>
      <c r="B115" s="9" t="s">
        <v>316</v>
      </c>
      <c r="C115" s="54" t="s">
        <v>48</v>
      </c>
      <c r="D115" s="54" t="s">
        <v>350</v>
      </c>
      <c r="E115" s="9"/>
      <c r="F115" s="9" t="s">
        <v>319</v>
      </c>
      <c r="G115" s="9" t="s">
        <v>351</v>
      </c>
      <c r="H115" s="29" t="s">
        <v>1134</v>
      </c>
      <c r="I115" s="66">
        <v>41085</v>
      </c>
      <c r="J115" s="66">
        <v>41089</v>
      </c>
      <c r="K115" s="31">
        <v>192291</v>
      </c>
      <c r="L115" s="9"/>
      <c r="M115" s="9"/>
      <c r="N115" s="9"/>
      <c r="O115" s="28">
        <f t="shared" si="4"/>
        <v>192291</v>
      </c>
      <c r="P115" s="28">
        <f t="shared" si="5"/>
        <v>192291</v>
      </c>
    </row>
    <row r="116" spans="1:16" ht="16.5" x14ac:dyDescent="0.25">
      <c r="A116" s="20">
        <v>2012</v>
      </c>
      <c r="B116" s="9" t="s">
        <v>316</v>
      </c>
      <c r="C116" s="54" t="s">
        <v>48</v>
      </c>
      <c r="D116" s="54" t="s">
        <v>352</v>
      </c>
      <c r="E116" s="9"/>
      <c r="F116" s="9" t="s">
        <v>319</v>
      </c>
      <c r="G116" s="9" t="s">
        <v>353</v>
      </c>
      <c r="H116" s="33" t="s">
        <v>1135</v>
      </c>
      <c r="I116" s="66">
        <v>41122</v>
      </c>
      <c r="J116" s="66">
        <v>41487</v>
      </c>
      <c r="K116" s="27">
        <v>218695.7</v>
      </c>
      <c r="L116" s="9"/>
      <c r="M116" s="9"/>
      <c r="N116" s="9"/>
      <c r="O116" s="28">
        <f t="shared" si="4"/>
        <v>218695.7</v>
      </c>
      <c r="P116" s="28">
        <f t="shared" si="5"/>
        <v>218695.7</v>
      </c>
    </row>
    <row r="117" spans="1:16" ht="16.5" x14ac:dyDescent="0.25">
      <c r="A117" s="20">
        <v>2012</v>
      </c>
      <c r="B117" s="9" t="s">
        <v>316</v>
      </c>
      <c r="C117" s="54" t="s">
        <v>48</v>
      </c>
      <c r="D117" s="54" t="s">
        <v>354</v>
      </c>
      <c r="E117" s="9"/>
      <c r="F117" s="9" t="s">
        <v>319</v>
      </c>
      <c r="G117" s="9" t="s">
        <v>355</v>
      </c>
      <c r="H117" s="33" t="s">
        <v>1136</v>
      </c>
      <c r="I117" s="66">
        <v>41136</v>
      </c>
      <c r="J117" s="66">
        <v>41486</v>
      </c>
      <c r="K117" s="27">
        <v>12904.2</v>
      </c>
      <c r="L117" s="9"/>
      <c r="M117" s="9"/>
      <c r="N117" s="9"/>
      <c r="O117" s="28">
        <f t="shared" si="4"/>
        <v>12904.2</v>
      </c>
      <c r="P117" s="28">
        <f t="shared" si="5"/>
        <v>12904.2</v>
      </c>
    </row>
    <row r="118" spans="1:16" ht="16.5" x14ac:dyDescent="0.25">
      <c r="A118" s="20">
        <v>2012</v>
      </c>
      <c r="B118" s="9" t="s">
        <v>316</v>
      </c>
      <c r="C118" s="54" t="s">
        <v>356</v>
      </c>
      <c r="D118" s="54" t="s">
        <v>357</v>
      </c>
      <c r="E118" s="9"/>
      <c r="F118" s="9" t="s">
        <v>319</v>
      </c>
      <c r="G118" s="9" t="s">
        <v>358</v>
      </c>
      <c r="H118" s="38" t="s">
        <v>1052</v>
      </c>
      <c r="I118" s="66">
        <v>41120</v>
      </c>
      <c r="J118" s="66">
        <v>41274</v>
      </c>
      <c r="K118" s="6">
        <v>5304521.72</v>
      </c>
      <c r="L118" s="9"/>
      <c r="M118" s="9"/>
      <c r="N118" s="9"/>
      <c r="O118" s="28">
        <f t="shared" si="4"/>
        <v>5304521.72</v>
      </c>
      <c r="P118" s="28">
        <f t="shared" si="5"/>
        <v>5304521.72</v>
      </c>
    </row>
    <row r="119" spans="1:16" ht="16.5" x14ac:dyDescent="0.25">
      <c r="A119" s="20">
        <v>2013</v>
      </c>
      <c r="B119" s="9" t="s">
        <v>18</v>
      </c>
      <c r="C119" s="54" t="s">
        <v>359</v>
      </c>
      <c r="D119" s="54" t="s">
        <v>657</v>
      </c>
      <c r="E119" s="9"/>
      <c r="F119" s="9" t="s">
        <v>20</v>
      </c>
      <c r="G119" s="9" t="s">
        <v>360</v>
      </c>
      <c r="H119" s="81" t="s">
        <v>1100</v>
      </c>
      <c r="I119" s="66">
        <v>41585</v>
      </c>
      <c r="J119" s="66">
        <v>41698</v>
      </c>
      <c r="K119" s="43">
        <f>6577999.97+693863.51</f>
        <v>7271863.4799999995</v>
      </c>
      <c r="L119" s="9"/>
      <c r="M119" s="9"/>
      <c r="N119" s="9"/>
      <c r="O119" s="28">
        <f t="shared" si="4"/>
        <v>7271863.4799999995</v>
      </c>
      <c r="P119" s="28">
        <f t="shared" si="5"/>
        <v>7271863.4799999995</v>
      </c>
    </row>
    <row r="120" spans="1:16" ht="16.5" x14ac:dyDescent="0.25">
      <c r="A120" s="20">
        <v>2013</v>
      </c>
      <c r="B120" s="9" t="s">
        <v>82</v>
      </c>
      <c r="C120" s="54" t="s">
        <v>361</v>
      </c>
      <c r="D120" s="54" t="s">
        <v>362</v>
      </c>
      <c r="E120" s="9" t="s">
        <v>363</v>
      </c>
      <c r="F120" s="9" t="s">
        <v>86</v>
      </c>
      <c r="G120" s="9" t="s">
        <v>364</v>
      </c>
      <c r="H120" s="9" t="s">
        <v>365</v>
      </c>
      <c r="I120" s="66">
        <v>41487</v>
      </c>
      <c r="J120" s="66">
        <v>41636</v>
      </c>
      <c r="K120" s="9">
        <v>11201348.83</v>
      </c>
      <c r="L120" s="9"/>
      <c r="M120" s="9"/>
      <c r="N120" s="9"/>
      <c r="O120" s="28">
        <f t="shared" si="4"/>
        <v>11201348.83</v>
      </c>
      <c r="P120" s="28">
        <f t="shared" si="5"/>
        <v>11201348.83</v>
      </c>
    </row>
    <row r="121" spans="1:16" ht="16.5" x14ac:dyDescent="0.25">
      <c r="A121" s="20">
        <v>2013</v>
      </c>
      <c r="B121" s="9" t="s">
        <v>82</v>
      </c>
      <c r="C121" s="54" t="s">
        <v>366</v>
      </c>
      <c r="D121" s="54" t="s">
        <v>367</v>
      </c>
      <c r="E121" s="9"/>
      <c r="F121" s="9" t="s">
        <v>86</v>
      </c>
      <c r="G121" s="9" t="s">
        <v>368</v>
      </c>
      <c r="H121" s="84" t="s">
        <v>1137</v>
      </c>
      <c r="I121" s="66">
        <v>41487</v>
      </c>
      <c r="J121" s="66">
        <v>41638</v>
      </c>
      <c r="K121" s="43">
        <v>1436551.0999999999</v>
      </c>
      <c r="L121" s="9"/>
      <c r="M121" s="9"/>
      <c r="N121" s="9"/>
      <c r="O121" s="28">
        <f t="shared" si="4"/>
        <v>1436551.0999999999</v>
      </c>
      <c r="P121" s="28">
        <f t="shared" si="5"/>
        <v>1436551.0999999999</v>
      </c>
    </row>
    <row r="122" spans="1:16" ht="16.5" x14ac:dyDescent="0.25">
      <c r="A122" s="20">
        <v>2013</v>
      </c>
      <c r="B122" s="9" t="s">
        <v>82</v>
      </c>
      <c r="C122" s="54" t="s">
        <v>369</v>
      </c>
      <c r="D122" s="54" t="s">
        <v>370</v>
      </c>
      <c r="E122" s="9"/>
      <c r="F122" s="9" t="s">
        <v>86</v>
      </c>
      <c r="G122" s="9" t="s">
        <v>371</v>
      </c>
      <c r="H122" s="9" t="s">
        <v>372</v>
      </c>
      <c r="I122" s="66">
        <v>41523</v>
      </c>
      <c r="J122" s="66">
        <v>41582</v>
      </c>
      <c r="K122" s="9">
        <v>4334904.46</v>
      </c>
      <c r="L122" s="9"/>
      <c r="M122" s="9"/>
      <c r="N122" s="9"/>
      <c r="O122" s="28">
        <f t="shared" si="4"/>
        <v>4334904.46</v>
      </c>
      <c r="P122" s="28">
        <f t="shared" si="5"/>
        <v>4334904.46</v>
      </c>
    </row>
    <row r="123" spans="1:16" ht="16.5" x14ac:dyDescent="0.25">
      <c r="A123" s="20">
        <v>2013</v>
      </c>
      <c r="B123" s="9" t="s">
        <v>82</v>
      </c>
      <c r="C123" s="54" t="s">
        <v>48</v>
      </c>
      <c r="D123" s="54" t="s">
        <v>373</v>
      </c>
      <c r="E123" s="9"/>
      <c r="F123" s="9" t="s">
        <v>86</v>
      </c>
      <c r="G123" s="9" t="s">
        <v>374</v>
      </c>
      <c r="H123" s="84" t="s">
        <v>1138</v>
      </c>
      <c r="I123" s="66">
        <v>41521</v>
      </c>
      <c r="J123" s="66">
        <v>41566</v>
      </c>
      <c r="K123" s="43">
        <v>560273.39</v>
      </c>
      <c r="L123" s="9"/>
      <c r="M123" s="9"/>
      <c r="N123" s="9"/>
      <c r="O123" s="28">
        <f t="shared" si="4"/>
        <v>560273.39</v>
      </c>
      <c r="P123" s="28">
        <f t="shared" si="5"/>
        <v>560273.39</v>
      </c>
    </row>
    <row r="124" spans="1:16" ht="16.5" x14ac:dyDescent="0.25">
      <c r="A124" s="20">
        <v>2013</v>
      </c>
      <c r="B124" s="9" t="s">
        <v>82</v>
      </c>
      <c r="C124" s="54" t="s">
        <v>375</v>
      </c>
      <c r="D124" s="54" t="s">
        <v>376</v>
      </c>
      <c r="E124" s="9" t="s">
        <v>377</v>
      </c>
      <c r="F124" s="9" t="s">
        <v>86</v>
      </c>
      <c r="G124" s="9" t="s">
        <v>378</v>
      </c>
      <c r="H124" s="84" t="s">
        <v>1139</v>
      </c>
      <c r="I124" s="66">
        <v>41591</v>
      </c>
      <c r="J124" s="66">
        <v>41638</v>
      </c>
      <c r="K124" s="43">
        <v>2420278.5499999998</v>
      </c>
      <c r="L124" s="9"/>
      <c r="M124" s="9"/>
      <c r="N124" s="9"/>
      <c r="O124" s="28">
        <f t="shared" si="4"/>
        <v>2420278.5499999998</v>
      </c>
      <c r="P124" s="28">
        <f t="shared" si="5"/>
        <v>2420278.5499999998</v>
      </c>
    </row>
    <row r="125" spans="1:16" ht="16.5" x14ac:dyDescent="0.25">
      <c r="A125" s="20">
        <v>2013</v>
      </c>
      <c r="B125" s="9" t="s">
        <v>82</v>
      </c>
      <c r="C125" s="54" t="s">
        <v>379</v>
      </c>
      <c r="D125" s="54" t="s">
        <v>380</v>
      </c>
      <c r="E125" s="9"/>
      <c r="F125" s="9" t="s">
        <v>86</v>
      </c>
      <c r="G125" s="85" t="s">
        <v>1141</v>
      </c>
      <c r="H125" s="84" t="s">
        <v>1140</v>
      </c>
      <c r="I125" s="66">
        <v>41591</v>
      </c>
      <c r="J125" s="66">
        <v>41638</v>
      </c>
      <c r="K125" s="43">
        <v>5752202.6500000004</v>
      </c>
      <c r="L125" s="9"/>
      <c r="M125" s="9"/>
      <c r="N125" s="9"/>
      <c r="O125" s="28">
        <f t="shared" si="4"/>
        <v>5752202.6500000004</v>
      </c>
      <c r="P125" s="28">
        <f t="shared" si="5"/>
        <v>5752202.6500000004</v>
      </c>
    </row>
    <row r="126" spans="1:16" ht="16.5" x14ac:dyDescent="0.25">
      <c r="A126" s="20">
        <v>2013</v>
      </c>
      <c r="B126" s="9" t="s">
        <v>123</v>
      </c>
      <c r="C126" s="54" t="s">
        <v>381</v>
      </c>
      <c r="D126" s="54" t="s">
        <v>382</v>
      </c>
      <c r="E126" s="9"/>
      <c r="F126" s="9" t="s">
        <v>126</v>
      </c>
      <c r="G126" s="85" t="s">
        <v>1142</v>
      </c>
      <c r="H126" s="85" t="s">
        <v>1143</v>
      </c>
      <c r="I126" s="66">
        <v>41355</v>
      </c>
      <c r="J126" s="66">
        <v>41444</v>
      </c>
      <c r="K126" s="43">
        <v>5354308.12</v>
      </c>
      <c r="L126" s="9"/>
      <c r="M126" s="9"/>
      <c r="N126" s="9"/>
      <c r="O126" s="28">
        <f t="shared" si="4"/>
        <v>5354308.12</v>
      </c>
      <c r="P126" s="28">
        <f t="shared" si="5"/>
        <v>5354308.12</v>
      </c>
    </row>
    <row r="127" spans="1:16" ht="16.5" x14ac:dyDescent="0.25">
      <c r="A127" s="20">
        <v>2013</v>
      </c>
      <c r="B127" s="9" t="s">
        <v>123</v>
      </c>
      <c r="C127" s="54" t="s">
        <v>383</v>
      </c>
      <c r="D127" s="54" t="s">
        <v>384</v>
      </c>
      <c r="E127" s="9"/>
      <c r="F127" s="9" t="s">
        <v>126</v>
      </c>
      <c r="G127" s="9" t="s">
        <v>385</v>
      </c>
      <c r="H127" s="85" t="s">
        <v>1144</v>
      </c>
      <c r="I127" s="66">
        <v>41417</v>
      </c>
      <c r="J127" s="66">
        <v>41506</v>
      </c>
      <c r="K127" s="43">
        <v>2856849.71</v>
      </c>
      <c r="L127" s="9"/>
      <c r="M127" s="9"/>
      <c r="N127" s="9"/>
      <c r="O127" s="28">
        <f t="shared" si="4"/>
        <v>2856849.71</v>
      </c>
      <c r="P127" s="28">
        <f t="shared" si="5"/>
        <v>2856849.71</v>
      </c>
    </row>
    <row r="128" spans="1:16" ht="16.5" x14ac:dyDescent="0.25">
      <c r="A128" s="20">
        <v>2013</v>
      </c>
      <c r="B128" s="9" t="s">
        <v>123</v>
      </c>
      <c r="C128" s="54" t="s">
        <v>48</v>
      </c>
      <c r="D128" s="54" t="s">
        <v>386</v>
      </c>
      <c r="E128" s="9" t="s">
        <v>387</v>
      </c>
      <c r="F128" s="9" t="s">
        <v>126</v>
      </c>
      <c r="G128" s="85" t="s">
        <v>388</v>
      </c>
      <c r="H128" s="85" t="s">
        <v>1137</v>
      </c>
      <c r="I128" s="66">
        <v>41426</v>
      </c>
      <c r="J128" s="66">
        <v>41486</v>
      </c>
      <c r="K128" s="43">
        <v>668909.6</v>
      </c>
      <c r="L128" s="9"/>
      <c r="M128" s="9"/>
      <c r="N128" s="9"/>
      <c r="O128" s="28">
        <f t="shared" si="4"/>
        <v>668909.6</v>
      </c>
      <c r="P128" s="28">
        <f t="shared" si="5"/>
        <v>668909.6</v>
      </c>
    </row>
    <row r="129" spans="1:16" ht="16.5" x14ac:dyDescent="0.25">
      <c r="A129" s="20">
        <v>2013</v>
      </c>
      <c r="B129" s="9" t="s">
        <v>123</v>
      </c>
      <c r="C129" s="54" t="s">
        <v>389</v>
      </c>
      <c r="D129" s="54" t="s">
        <v>390</v>
      </c>
      <c r="E129" s="9"/>
      <c r="F129" s="9" t="s">
        <v>126</v>
      </c>
      <c r="G129" s="84" t="s">
        <v>391</v>
      </c>
      <c r="H129" s="86" t="s">
        <v>1145</v>
      </c>
      <c r="I129" s="66">
        <v>41591</v>
      </c>
      <c r="J129" s="66">
        <v>41638</v>
      </c>
      <c r="K129" s="43">
        <v>1195736.7379999999</v>
      </c>
      <c r="L129" s="9"/>
      <c r="M129" s="9"/>
      <c r="N129" s="9"/>
      <c r="O129" s="28">
        <f t="shared" si="4"/>
        <v>1195736.7379999999</v>
      </c>
      <c r="P129" s="28">
        <f t="shared" si="5"/>
        <v>1195736.7379999999</v>
      </c>
    </row>
    <row r="130" spans="1:16" ht="16.5" x14ac:dyDescent="0.25">
      <c r="A130" s="20">
        <v>2013</v>
      </c>
      <c r="B130" s="9" t="s">
        <v>151</v>
      </c>
      <c r="C130" s="54" t="s">
        <v>392</v>
      </c>
      <c r="D130" s="54" t="s">
        <v>393</v>
      </c>
      <c r="E130" s="9" t="s">
        <v>394</v>
      </c>
      <c r="F130" s="9" t="s">
        <v>155</v>
      </c>
      <c r="G130" s="84" t="s">
        <v>395</v>
      </c>
      <c r="H130" s="85" t="s">
        <v>1146</v>
      </c>
      <c r="I130" s="66">
        <v>41442</v>
      </c>
      <c r="J130" s="66">
        <v>41621</v>
      </c>
      <c r="K130" s="43">
        <v>7361316.2000000002</v>
      </c>
      <c r="L130" s="9"/>
      <c r="M130" s="9"/>
      <c r="N130" s="9"/>
      <c r="O130" s="28">
        <f t="shared" si="4"/>
        <v>7361316.2000000002</v>
      </c>
      <c r="P130" s="28">
        <f t="shared" si="5"/>
        <v>7361316.2000000002</v>
      </c>
    </row>
    <row r="131" spans="1:16" ht="30" x14ac:dyDescent="0.25">
      <c r="A131" s="20">
        <v>2013</v>
      </c>
      <c r="B131" s="9" t="s">
        <v>151</v>
      </c>
      <c r="C131" s="54" t="s">
        <v>396</v>
      </c>
      <c r="D131" s="54" t="s">
        <v>397</v>
      </c>
      <c r="E131" s="26" t="s">
        <v>1149</v>
      </c>
      <c r="F131" s="9"/>
      <c r="G131" s="84" t="s">
        <v>1147</v>
      </c>
      <c r="H131" s="85" t="s">
        <v>1148</v>
      </c>
      <c r="I131" s="66">
        <v>41442</v>
      </c>
      <c r="J131" s="66">
        <v>41621</v>
      </c>
      <c r="K131" s="43">
        <v>2250870.17</v>
      </c>
      <c r="L131" s="9"/>
      <c r="M131" s="9"/>
      <c r="N131" s="9"/>
      <c r="O131" s="28">
        <f t="shared" si="4"/>
        <v>2250870.17</v>
      </c>
      <c r="P131" s="28">
        <f t="shared" si="5"/>
        <v>2250870.17</v>
      </c>
    </row>
    <row r="132" spans="1:16" ht="16.5" x14ac:dyDescent="0.25">
      <c r="A132" s="20">
        <v>2013</v>
      </c>
      <c r="B132" s="9" t="s">
        <v>151</v>
      </c>
      <c r="C132" s="54" t="s">
        <v>398</v>
      </c>
      <c r="D132" s="54" t="s">
        <v>399</v>
      </c>
      <c r="E132" s="9" t="s">
        <v>400</v>
      </c>
      <c r="F132" s="9" t="s">
        <v>155</v>
      </c>
      <c r="G132" s="9" t="s">
        <v>401</v>
      </c>
      <c r="H132" s="85" t="s">
        <v>1150</v>
      </c>
      <c r="I132" s="66">
        <v>41564</v>
      </c>
      <c r="J132" s="66">
        <v>41623</v>
      </c>
      <c r="K132" s="43">
        <v>3509256.12</v>
      </c>
      <c r="L132" s="9"/>
      <c r="M132" s="9"/>
      <c r="N132" s="9"/>
      <c r="O132" s="28">
        <f t="shared" si="4"/>
        <v>3509256.12</v>
      </c>
      <c r="P132" s="28">
        <f t="shared" si="5"/>
        <v>3509256.12</v>
      </c>
    </row>
    <row r="133" spans="1:16" ht="16.5" x14ac:dyDescent="0.25">
      <c r="A133" s="20">
        <v>2013</v>
      </c>
      <c r="B133" s="9" t="s">
        <v>181</v>
      </c>
      <c r="C133" s="54" t="s">
        <v>402</v>
      </c>
      <c r="D133" s="54" t="s">
        <v>403</v>
      </c>
      <c r="E133" s="9"/>
      <c r="F133" s="9" t="s">
        <v>185</v>
      </c>
      <c r="G133" s="79" t="s">
        <v>1151</v>
      </c>
      <c r="H133" s="87" t="s">
        <v>1152</v>
      </c>
      <c r="I133" s="66">
        <v>41456</v>
      </c>
      <c r="J133" s="66">
        <v>41532</v>
      </c>
      <c r="K133" s="43">
        <v>2072272.5</v>
      </c>
      <c r="L133" s="9"/>
      <c r="M133" s="9"/>
      <c r="N133" s="9"/>
      <c r="O133" s="28">
        <f t="shared" si="4"/>
        <v>2072272.5</v>
      </c>
      <c r="P133" s="28">
        <f t="shared" si="5"/>
        <v>2072272.5</v>
      </c>
    </row>
    <row r="134" spans="1:16" ht="16.5" x14ac:dyDescent="0.25">
      <c r="A134" s="20">
        <v>2013</v>
      </c>
      <c r="B134" s="9" t="s">
        <v>181</v>
      </c>
      <c r="C134" s="54" t="s">
        <v>404</v>
      </c>
      <c r="D134" s="54" t="s">
        <v>405</v>
      </c>
      <c r="E134" s="9"/>
      <c r="F134" s="9" t="s">
        <v>185</v>
      </c>
      <c r="G134" s="85" t="s">
        <v>1153</v>
      </c>
      <c r="H134" s="81" t="s">
        <v>1154</v>
      </c>
      <c r="I134" s="66">
        <v>41533</v>
      </c>
      <c r="J134" s="66">
        <v>41592</v>
      </c>
      <c r="K134" s="43">
        <v>5953500</v>
      </c>
      <c r="L134" s="9"/>
      <c r="M134" s="9"/>
      <c r="N134" s="9"/>
      <c r="O134" s="28">
        <f t="shared" si="4"/>
        <v>5953500</v>
      </c>
      <c r="P134" s="28">
        <f t="shared" si="5"/>
        <v>5953500</v>
      </c>
    </row>
    <row r="135" spans="1:16" ht="16.5" x14ac:dyDescent="0.25">
      <c r="A135" s="20">
        <v>2013</v>
      </c>
      <c r="B135" s="9" t="s">
        <v>181</v>
      </c>
      <c r="C135" s="54" t="s">
        <v>406</v>
      </c>
      <c r="D135" s="54" t="s">
        <v>407</v>
      </c>
      <c r="E135" s="9" t="s">
        <v>408</v>
      </c>
      <c r="F135" s="9" t="s">
        <v>185</v>
      </c>
      <c r="G135" s="85" t="s">
        <v>1155</v>
      </c>
      <c r="H135" s="88" t="s">
        <v>1156</v>
      </c>
      <c r="I135" s="66">
        <v>41533</v>
      </c>
      <c r="J135" s="66">
        <v>41577</v>
      </c>
      <c r="K135" s="43">
        <v>7528502.1500000004</v>
      </c>
      <c r="L135" s="9"/>
      <c r="M135" s="9"/>
      <c r="N135" s="9"/>
      <c r="O135" s="28">
        <f t="shared" si="4"/>
        <v>7528502.1500000004</v>
      </c>
      <c r="P135" s="28">
        <f t="shared" si="5"/>
        <v>7528502.1500000004</v>
      </c>
    </row>
    <row r="136" spans="1:16" ht="16.5" x14ac:dyDescent="0.25">
      <c r="A136" s="20">
        <v>2013</v>
      </c>
      <c r="B136" s="9" t="s">
        <v>197</v>
      </c>
      <c r="C136" s="54" t="s">
        <v>409</v>
      </c>
      <c r="D136" s="54" t="s">
        <v>410</v>
      </c>
      <c r="E136" s="9" t="s">
        <v>411</v>
      </c>
      <c r="F136" s="9" t="s">
        <v>199</v>
      </c>
      <c r="G136" s="9" t="s">
        <v>412</v>
      </c>
      <c r="H136" s="81" t="s">
        <v>1100</v>
      </c>
      <c r="I136" s="66">
        <v>41306</v>
      </c>
      <c r="J136" s="66">
        <v>40999</v>
      </c>
      <c r="K136" s="43">
        <v>435998.07999999996</v>
      </c>
      <c r="L136" s="9"/>
      <c r="M136" s="9"/>
      <c r="N136" s="9"/>
      <c r="O136" s="28">
        <f t="shared" si="4"/>
        <v>435998.07999999996</v>
      </c>
      <c r="P136" s="28">
        <f t="shared" si="5"/>
        <v>435998.07999999996</v>
      </c>
    </row>
    <row r="137" spans="1:16" ht="16.5" x14ac:dyDescent="0.25">
      <c r="A137" s="20">
        <v>2013</v>
      </c>
      <c r="B137" s="9" t="s">
        <v>197</v>
      </c>
      <c r="C137" s="54" t="s">
        <v>48</v>
      </c>
      <c r="D137" s="54" t="s">
        <v>413</v>
      </c>
      <c r="E137" s="9"/>
      <c r="F137" s="9" t="s">
        <v>199</v>
      </c>
      <c r="G137" s="9" t="s">
        <v>414</v>
      </c>
      <c r="H137" s="81" t="s">
        <v>1157</v>
      </c>
      <c r="I137" s="66">
        <v>41330</v>
      </c>
      <c r="J137" s="66">
        <v>41337</v>
      </c>
      <c r="K137" s="77">
        <v>696389.6</v>
      </c>
      <c r="L137" s="9"/>
      <c r="M137" s="9"/>
      <c r="N137" s="9"/>
      <c r="O137" s="28">
        <f t="shared" si="4"/>
        <v>696389.6</v>
      </c>
      <c r="P137" s="28">
        <f t="shared" si="5"/>
        <v>696389.6</v>
      </c>
    </row>
    <row r="138" spans="1:16" ht="16.5" x14ac:dyDescent="0.25">
      <c r="A138" s="20">
        <v>2013</v>
      </c>
      <c r="B138" s="9" t="s">
        <v>197</v>
      </c>
      <c r="C138" s="54" t="s">
        <v>48</v>
      </c>
      <c r="D138" s="54"/>
      <c r="E138" s="9"/>
      <c r="F138" s="9"/>
      <c r="G138" s="9"/>
      <c r="H138" s="9"/>
      <c r="I138" s="66"/>
      <c r="J138" s="66"/>
      <c r="K138" s="9"/>
      <c r="L138" s="9"/>
      <c r="M138" s="9"/>
      <c r="N138" s="9"/>
      <c r="O138" s="28">
        <f t="shared" si="4"/>
        <v>0</v>
      </c>
      <c r="P138" s="28">
        <f t="shared" si="5"/>
        <v>0</v>
      </c>
    </row>
    <row r="139" spans="1:16" ht="16.5" x14ac:dyDescent="0.25">
      <c r="A139" s="20">
        <v>2013</v>
      </c>
      <c r="B139" s="9" t="s">
        <v>197</v>
      </c>
      <c r="C139" s="54" t="s">
        <v>415</v>
      </c>
      <c r="D139" s="54" t="s">
        <v>416</v>
      </c>
      <c r="E139" s="9"/>
      <c r="F139" s="9" t="s">
        <v>199</v>
      </c>
      <c r="G139" s="9" t="s">
        <v>417</v>
      </c>
      <c r="H139" s="81" t="s">
        <v>1158</v>
      </c>
      <c r="I139" s="66">
        <v>41636</v>
      </c>
      <c r="J139" s="66">
        <v>41759</v>
      </c>
      <c r="K139" s="43">
        <f>4100000+1786511.87</f>
        <v>5886511.8700000001</v>
      </c>
      <c r="L139" s="9"/>
      <c r="M139" s="9"/>
      <c r="N139" s="9"/>
      <c r="O139" s="28">
        <f t="shared" si="4"/>
        <v>5886511.8700000001</v>
      </c>
      <c r="P139" s="28">
        <f t="shared" si="5"/>
        <v>5886511.8700000001</v>
      </c>
    </row>
    <row r="140" spans="1:16" ht="16.5" x14ac:dyDescent="0.25">
      <c r="A140" s="20">
        <v>2013</v>
      </c>
      <c r="B140" s="9" t="s">
        <v>212</v>
      </c>
      <c r="C140" s="54" t="s">
        <v>218</v>
      </c>
      <c r="D140" s="54" t="s">
        <v>219</v>
      </c>
      <c r="E140" s="9" t="s">
        <v>418</v>
      </c>
      <c r="F140" s="9" t="s">
        <v>214</v>
      </c>
      <c r="G140" s="9" t="s">
        <v>221</v>
      </c>
      <c r="H140" s="88" t="s">
        <v>1159</v>
      </c>
      <c r="I140" s="66">
        <v>41487</v>
      </c>
      <c r="J140" s="66">
        <v>41636</v>
      </c>
      <c r="K140" s="43">
        <v>21247411.239999998</v>
      </c>
      <c r="L140" s="9"/>
      <c r="M140" s="9"/>
      <c r="N140" s="9"/>
      <c r="O140" s="28">
        <f t="shared" si="4"/>
        <v>21247411.239999998</v>
      </c>
      <c r="P140" s="28">
        <f t="shared" si="5"/>
        <v>21247411.239999998</v>
      </c>
    </row>
    <row r="141" spans="1:16" ht="16.5" x14ac:dyDescent="0.25">
      <c r="A141" s="20">
        <v>2013</v>
      </c>
      <c r="B141" s="9" t="s">
        <v>212</v>
      </c>
      <c r="C141" s="54" t="s">
        <v>222</v>
      </c>
      <c r="D141" s="54" t="s">
        <v>223</v>
      </c>
      <c r="E141" s="9" t="s">
        <v>419</v>
      </c>
      <c r="F141" s="9" t="s">
        <v>214</v>
      </c>
      <c r="G141" s="9" t="s">
        <v>224</v>
      </c>
      <c r="H141" s="88" t="s">
        <v>1156</v>
      </c>
      <c r="I141" s="66">
        <v>41533</v>
      </c>
      <c r="J141" s="66">
        <v>41577</v>
      </c>
      <c r="K141" s="43">
        <v>7528502.1500000004</v>
      </c>
      <c r="L141" s="9"/>
      <c r="M141" s="9"/>
      <c r="N141" s="9"/>
      <c r="O141" s="28">
        <f t="shared" si="4"/>
        <v>7528502.1500000004</v>
      </c>
      <c r="P141" s="28">
        <f t="shared" si="5"/>
        <v>7528502.1500000004</v>
      </c>
    </row>
    <row r="142" spans="1:16" ht="16.5" x14ac:dyDescent="0.25">
      <c r="A142" s="20">
        <v>2013</v>
      </c>
      <c r="B142" s="9" t="s">
        <v>420</v>
      </c>
      <c r="C142" s="54" t="s">
        <v>421</v>
      </c>
      <c r="D142" s="54" t="s">
        <v>422</v>
      </c>
      <c r="E142" s="9" t="s">
        <v>423</v>
      </c>
      <c r="F142" s="9" t="s">
        <v>247</v>
      </c>
      <c r="G142" s="9" t="s">
        <v>424</v>
      </c>
      <c r="H142" s="88" t="s">
        <v>1159</v>
      </c>
      <c r="I142" s="66">
        <v>41487</v>
      </c>
      <c r="J142" s="66">
        <v>41636</v>
      </c>
      <c r="K142" s="43">
        <v>21247411.239999998</v>
      </c>
      <c r="L142" s="9"/>
      <c r="M142" s="9"/>
      <c r="N142" s="9"/>
      <c r="O142" s="28">
        <f t="shared" si="4"/>
        <v>21247411.239999998</v>
      </c>
      <c r="P142" s="28">
        <f t="shared" si="5"/>
        <v>21247411.239999998</v>
      </c>
    </row>
    <row r="143" spans="1:16" ht="16.5" x14ac:dyDescent="0.25">
      <c r="A143" s="20">
        <v>2013</v>
      </c>
      <c r="B143" s="9" t="s">
        <v>420</v>
      </c>
      <c r="C143" s="54" t="s">
        <v>425</v>
      </c>
      <c r="D143" s="54" t="s">
        <v>426</v>
      </c>
      <c r="E143" s="9"/>
      <c r="F143" s="9" t="s">
        <v>247</v>
      </c>
      <c r="G143" s="9" t="s">
        <v>427</v>
      </c>
      <c r="H143" s="81" t="s">
        <v>1101</v>
      </c>
      <c r="I143" s="66">
        <v>41487</v>
      </c>
      <c r="J143" s="66">
        <v>41639</v>
      </c>
      <c r="K143" s="43">
        <v>1136136.3499999999</v>
      </c>
      <c r="L143" s="9"/>
      <c r="M143" s="9"/>
      <c r="N143" s="9"/>
      <c r="O143" s="28">
        <f t="shared" si="4"/>
        <v>1136136.3499999999</v>
      </c>
      <c r="P143" s="28">
        <f t="shared" si="5"/>
        <v>1136136.3499999999</v>
      </c>
    </row>
    <row r="144" spans="1:16" ht="16.5" x14ac:dyDescent="0.25">
      <c r="A144" s="20">
        <v>2013</v>
      </c>
      <c r="B144" s="9" t="s">
        <v>420</v>
      </c>
      <c r="C144" s="54" t="s">
        <v>48</v>
      </c>
      <c r="D144" s="54" t="s">
        <v>428</v>
      </c>
      <c r="E144" s="9" t="s">
        <v>429</v>
      </c>
      <c r="F144" s="9" t="s">
        <v>247</v>
      </c>
      <c r="G144" s="85" t="s">
        <v>430</v>
      </c>
      <c r="H144" s="81" t="s">
        <v>1160</v>
      </c>
      <c r="I144" s="66">
        <v>41568</v>
      </c>
      <c r="J144" s="66">
        <v>41608</v>
      </c>
      <c r="K144" s="43">
        <v>841656.94</v>
      </c>
      <c r="L144" s="9">
        <v>84816.02</v>
      </c>
      <c r="M144" s="9"/>
      <c r="N144" s="9"/>
      <c r="O144" s="28">
        <f t="shared" si="4"/>
        <v>926472.96</v>
      </c>
      <c r="P144" s="28">
        <f t="shared" si="5"/>
        <v>926472.96</v>
      </c>
    </row>
    <row r="145" spans="1:16" ht="16.5" x14ac:dyDescent="0.25">
      <c r="A145" s="20">
        <v>2013</v>
      </c>
      <c r="B145" s="9" t="s">
        <v>257</v>
      </c>
      <c r="C145" s="54" t="s">
        <v>431</v>
      </c>
      <c r="D145" s="54" t="s">
        <v>432</v>
      </c>
      <c r="E145" s="9"/>
      <c r="F145" s="9" t="s">
        <v>259</v>
      </c>
      <c r="G145" s="85" t="s">
        <v>1162</v>
      </c>
      <c r="H145" s="85" t="s">
        <v>1161</v>
      </c>
      <c r="I145" s="66">
        <v>41521</v>
      </c>
      <c r="J145" s="66">
        <v>41620</v>
      </c>
      <c r="K145" s="43">
        <v>1475175.86</v>
      </c>
      <c r="L145" s="9"/>
      <c r="M145" s="9"/>
      <c r="N145" s="9"/>
      <c r="O145" s="28">
        <f t="shared" si="4"/>
        <v>1475175.86</v>
      </c>
      <c r="P145" s="28">
        <f t="shared" si="5"/>
        <v>1475175.86</v>
      </c>
    </row>
    <row r="146" spans="1:16" ht="16.5" x14ac:dyDescent="0.25">
      <c r="A146" s="20">
        <v>2013</v>
      </c>
      <c r="B146" s="9" t="s">
        <v>257</v>
      </c>
      <c r="C146" s="54" t="s">
        <v>433</v>
      </c>
      <c r="D146" s="54" t="s">
        <v>434</v>
      </c>
      <c r="E146" s="9"/>
      <c r="F146" s="9" t="s">
        <v>259</v>
      </c>
      <c r="G146" s="85" t="s">
        <v>1163</v>
      </c>
      <c r="H146" s="85" t="s">
        <v>1164</v>
      </c>
      <c r="I146" s="66">
        <v>41529</v>
      </c>
      <c r="J146" s="66">
        <v>41608</v>
      </c>
      <c r="K146" s="43">
        <v>3076943.93</v>
      </c>
      <c r="L146" s="9"/>
      <c r="M146" s="9"/>
      <c r="N146" s="9"/>
      <c r="O146" s="28">
        <f t="shared" si="4"/>
        <v>3076943.93</v>
      </c>
      <c r="P146" s="28">
        <f t="shared" si="5"/>
        <v>3076943.93</v>
      </c>
    </row>
    <row r="147" spans="1:16" ht="16.5" x14ac:dyDescent="0.25">
      <c r="A147" s="20">
        <v>2013</v>
      </c>
      <c r="B147" s="9" t="s">
        <v>257</v>
      </c>
      <c r="C147" s="54" t="s">
        <v>48</v>
      </c>
      <c r="D147" s="54" t="s">
        <v>435</v>
      </c>
      <c r="E147" s="9"/>
      <c r="F147" s="9" t="s">
        <v>259</v>
      </c>
      <c r="G147" s="85" t="s">
        <v>1165</v>
      </c>
      <c r="H147" s="85" t="s">
        <v>1166</v>
      </c>
      <c r="I147" s="66">
        <v>41594</v>
      </c>
      <c r="J147" s="66">
        <v>41597</v>
      </c>
      <c r="K147" s="43">
        <v>687459.44</v>
      </c>
      <c r="L147" s="9"/>
      <c r="M147" s="9"/>
      <c r="N147" s="9"/>
      <c r="O147" s="28">
        <f t="shared" si="4"/>
        <v>687459.44</v>
      </c>
      <c r="P147" s="28">
        <f t="shared" si="5"/>
        <v>687459.44</v>
      </c>
    </row>
    <row r="148" spans="1:16" ht="15.75" x14ac:dyDescent="0.25">
      <c r="A148" s="20">
        <v>2013</v>
      </c>
      <c r="B148" s="9" t="s">
        <v>268</v>
      </c>
      <c r="C148" s="54" t="s">
        <v>436</v>
      </c>
      <c r="D148" s="54" t="s">
        <v>437</v>
      </c>
      <c r="E148" s="9"/>
      <c r="F148" s="9" t="s">
        <v>272</v>
      </c>
      <c r="G148" s="9" t="s">
        <v>438</v>
      </c>
      <c r="H148" s="118" t="s">
        <v>1097</v>
      </c>
      <c r="I148" s="83">
        <v>41421</v>
      </c>
      <c r="J148" s="76">
        <v>41500</v>
      </c>
      <c r="K148" s="43">
        <v>2532591.2599999998</v>
      </c>
      <c r="L148" s="9"/>
      <c r="M148" s="9"/>
      <c r="N148" s="9"/>
      <c r="O148" s="28">
        <f t="shared" si="4"/>
        <v>2532591.2599999998</v>
      </c>
      <c r="P148" s="28">
        <f t="shared" si="5"/>
        <v>2532591.2599999998</v>
      </c>
    </row>
    <row r="149" spans="1:16" ht="16.5" x14ac:dyDescent="0.25">
      <c r="A149" s="20">
        <v>2013</v>
      </c>
      <c r="B149" s="9" t="s">
        <v>268</v>
      </c>
      <c r="C149" s="54" t="s">
        <v>439</v>
      </c>
      <c r="D149" s="54" t="s">
        <v>440</v>
      </c>
      <c r="E149" s="9" t="s">
        <v>441</v>
      </c>
      <c r="F149" s="9" t="s">
        <v>272</v>
      </c>
      <c r="G149" s="9" t="s">
        <v>442</v>
      </c>
      <c r="H149" s="81" t="s">
        <v>1216</v>
      </c>
      <c r="I149" s="82">
        <v>41558</v>
      </c>
      <c r="J149" s="82">
        <v>41632</v>
      </c>
      <c r="K149" s="43">
        <v>1496080.8699999999</v>
      </c>
      <c r="L149" s="9"/>
      <c r="M149" s="9"/>
      <c r="N149" s="9"/>
      <c r="O149" s="28">
        <f t="shared" si="4"/>
        <v>1496080.8699999999</v>
      </c>
      <c r="P149" s="28">
        <f t="shared" si="5"/>
        <v>1496080.8699999999</v>
      </c>
    </row>
    <row r="150" spans="1:16" ht="16.5" x14ac:dyDescent="0.25">
      <c r="A150" s="20">
        <v>2013</v>
      </c>
      <c r="B150" s="9" t="s">
        <v>310</v>
      </c>
      <c r="C150" s="54" t="s">
        <v>312</v>
      </c>
      <c r="D150" s="54" t="s">
        <v>313</v>
      </c>
      <c r="E150" s="9" t="s">
        <v>443</v>
      </c>
      <c r="F150" s="9" t="s">
        <v>311</v>
      </c>
      <c r="G150" s="5" t="s">
        <v>1118</v>
      </c>
      <c r="H150" s="29" t="s">
        <v>1119</v>
      </c>
      <c r="I150" s="66">
        <v>41009</v>
      </c>
      <c r="J150" s="66">
        <v>41425</v>
      </c>
      <c r="K150" s="80">
        <v>3302416.09</v>
      </c>
      <c r="L150" s="9"/>
      <c r="M150" s="9"/>
      <c r="N150" s="9"/>
      <c r="O150" s="28">
        <f t="shared" si="4"/>
        <v>3302416.09</v>
      </c>
      <c r="P150" s="28">
        <f t="shared" si="5"/>
        <v>3302416.09</v>
      </c>
    </row>
    <row r="151" spans="1:16" ht="16.5" x14ac:dyDescent="0.25">
      <c r="A151" s="20">
        <v>2013</v>
      </c>
      <c r="B151" s="9" t="s">
        <v>310</v>
      </c>
      <c r="C151" s="54" t="s">
        <v>314</v>
      </c>
      <c r="D151" s="54" t="s">
        <v>315</v>
      </c>
      <c r="E151" s="9" t="s">
        <v>444</v>
      </c>
      <c r="F151" s="9" t="s">
        <v>311</v>
      </c>
      <c r="G151" s="5" t="s">
        <v>1120</v>
      </c>
      <c r="H151" s="29" t="s">
        <v>1121</v>
      </c>
      <c r="I151" s="66">
        <v>41014</v>
      </c>
      <c r="J151" s="66">
        <v>41353</v>
      </c>
      <c r="K151" s="31">
        <v>434413509.69</v>
      </c>
      <c r="L151" s="9"/>
      <c r="M151" s="9"/>
      <c r="N151" s="9"/>
      <c r="O151" s="28">
        <f t="shared" si="4"/>
        <v>434413509.69</v>
      </c>
      <c r="P151" s="28">
        <f t="shared" si="5"/>
        <v>434413509.69</v>
      </c>
    </row>
    <row r="152" spans="1:16" ht="16.5" x14ac:dyDescent="0.25">
      <c r="A152" s="20">
        <v>2013</v>
      </c>
      <c r="B152" s="9" t="s">
        <v>310</v>
      </c>
      <c r="C152" s="54"/>
      <c r="D152" s="54"/>
      <c r="E152" s="9"/>
      <c r="F152" s="9" t="s">
        <v>311</v>
      </c>
      <c r="G152" s="9"/>
      <c r="H152" s="9"/>
      <c r="I152" s="66"/>
      <c r="J152" s="66"/>
      <c r="K152" s="9"/>
      <c r="L152" s="9"/>
      <c r="M152" s="9"/>
      <c r="N152" s="9"/>
      <c r="O152" s="28">
        <f t="shared" si="4"/>
        <v>0</v>
      </c>
      <c r="P152" s="28">
        <f t="shared" si="5"/>
        <v>0</v>
      </c>
    </row>
    <row r="153" spans="1:16" ht="16.5" x14ac:dyDescent="0.25">
      <c r="A153" s="20">
        <v>2013</v>
      </c>
      <c r="B153" s="9" t="s">
        <v>445</v>
      </c>
      <c r="C153" s="54" t="s">
        <v>446</v>
      </c>
      <c r="D153" s="54" t="s">
        <v>447</v>
      </c>
      <c r="E153" s="9" t="s">
        <v>448</v>
      </c>
      <c r="F153" s="9" t="s">
        <v>449</v>
      </c>
      <c r="G153" s="84" t="s">
        <v>1167</v>
      </c>
      <c r="H153" s="86" t="s">
        <v>690</v>
      </c>
      <c r="I153" s="66">
        <v>41523</v>
      </c>
      <c r="J153" s="66">
        <v>41582</v>
      </c>
      <c r="K153" s="43">
        <v>906644.58000000007</v>
      </c>
      <c r="L153" s="9"/>
      <c r="M153" s="9"/>
      <c r="N153" s="9"/>
      <c r="O153" s="28">
        <f t="shared" ref="O153:O217" si="6">+K153+L153-M153+N153</f>
        <v>906644.58000000007</v>
      </c>
      <c r="P153" s="28">
        <f t="shared" ref="P153:P217" si="7">+K153+L153-M153+N153</f>
        <v>906644.58000000007</v>
      </c>
    </row>
    <row r="154" spans="1:16" ht="30" x14ac:dyDescent="0.25">
      <c r="A154" s="20">
        <v>2013</v>
      </c>
      <c r="B154" s="9" t="s">
        <v>445</v>
      </c>
      <c r="C154" s="54" t="s">
        <v>450</v>
      </c>
      <c r="D154" s="54" t="s">
        <v>451</v>
      </c>
      <c r="E154" s="9" t="s">
        <v>452</v>
      </c>
      <c r="F154" s="9" t="s">
        <v>449</v>
      </c>
      <c r="G154" s="84" t="s">
        <v>1170</v>
      </c>
      <c r="H154" s="86" t="s">
        <v>779</v>
      </c>
      <c r="I154" s="66">
        <v>41529</v>
      </c>
      <c r="J154" s="66">
        <v>41603</v>
      </c>
      <c r="K154" s="43">
        <v>1720870.59</v>
      </c>
      <c r="L154" s="9"/>
      <c r="M154" s="9"/>
      <c r="N154" s="9"/>
      <c r="O154" s="28">
        <f t="shared" si="6"/>
        <v>1720870.59</v>
      </c>
      <c r="P154" s="28">
        <f t="shared" si="7"/>
        <v>1720870.59</v>
      </c>
    </row>
    <row r="155" spans="1:16" ht="16.5" x14ac:dyDescent="0.25">
      <c r="A155" s="20">
        <v>2013</v>
      </c>
      <c r="B155" s="9" t="s">
        <v>445</v>
      </c>
      <c r="C155" s="54" t="s">
        <v>453</v>
      </c>
      <c r="D155" s="54" t="s">
        <v>454</v>
      </c>
      <c r="E155" s="9" t="s">
        <v>455</v>
      </c>
      <c r="F155" s="9" t="s">
        <v>449</v>
      </c>
      <c r="G155" s="84" t="s">
        <v>1168</v>
      </c>
      <c r="H155" s="86" t="s">
        <v>1169</v>
      </c>
      <c r="I155" s="66">
        <v>41529</v>
      </c>
      <c r="J155" s="66">
        <v>41603</v>
      </c>
      <c r="K155" s="43">
        <v>4232459.9399999995</v>
      </c>
      <c r="L155" s="9"/>
      <c r="M155" s="9"/>
      <c r="N155" s="9"/>
      <c r="O155" s="28">
        <f t="shared" si="6"/>
        <v>4232459.9399999995</v>
      </c>
      <c r="P155" s="28">
        <f t="shared" si="7"/>
        <v>4232459.9399999995</v>
      </c>
    </row>
    <row r="156" spans="1:16" ht="16.5" x14ac:dyDescent="0.25">
      <c r="A156" s="20">
        <v>2013</v>
      </c>
      <c r="B156" s="9" t="s">
        <v>445</v>
      </c>
      <c r="C156" s="54" t="s">
        <v>456</v>
      </c>
      <c r="D156" s="54" t="s">
        <v>457</v>
      </c>
      <c r="E156" s="9"/>
      <c r="F156" s="9" t="s">
        <v>449</v>
      </c>
      <c r="G156" s="84" t="s">
        <v>1171</v>
      </c>
      <c r="H156" s="86" t="s">
        <v>1172</v>
      </c>
      <c r="I156" s="66">
        <v>41591</v>
      </c>
      <c r="J156" s="66">
        <v>41638</v>
      </c>
      <c r="K156" s="43">
        <v>6114073.3399999999</v>
      </c>
      <c r="L156" s="9"/>
      <c r="M156" s="9"/>
      <c r="N156" s="9"/>
      <c r="O156" s="28">
        <f t="shared" si="6"/>
        <v>6114073.3399999999</v>
      </c>
      <c r="P156" s="28">
        <f t="shared" si="7"/>
        <v>6114073.3399999999</v>
      </c>
    </row>
    <row r="157" spans="1:16" ht="16.5" x14ac:dyDescent="0.25">
      <c r="A157" s="20">
        <v>2013</v>
      </c>
      <c r="B157" s="9" t="s">
        <v>445</v>
      </c>
      <c r="C157" s="54" t="s">
        <v>458</v>
      </c>
      <c r="D157" s="54" t="s">
        <v>459</v>
      </c>
      <c r="E157" s="9"/>
      <c r="F157" s="9" t="s">
        <v>449</v>
      </c>
      <c r="G157" s="84" t="s">
        <v>1173</v>
      </c>
      <c r="H157" s="89" t="s">
        <v>1174</v>
      </c>
      <c r="I157" s="66">
        <v>41591</v>
      </c>
      <c r="J157" s="66">
        <v>41638</v>
      </c>
      <c r="K157" s="43">
        <v>1725700.0010000002</v>
      </c>
      <c r="L157" s="9"/>
      <c r="M157" s="9"/>
      <c r="N157" s="9"/>
      <c r="O157" s="28">
        <f t="shared" si="6"/>
        <v>1725700.0010000002</v>
      </c>
      <c r="P157" s="28">
        <f t="shared" si="7"/>
        <v>1725700.0010000002</v>
      </c>
    </row>
    <row r="158" spans="1:16" ht="16.5" x14ac:dyDescent="0.25">
      <c r="A158" s="20">
        <v>2013</v>
      </c>
      <c r="B158" s="9" t="s">
        <v>460</v>
      </c>
      <c r="C158" s="54" t="s">
        <v>461</v>
      </c>
      <c r="D158" s="54" t="s">
        <v>462</v>
      </c>
      <c r="E158" s="9" t="s">
        <v>463</v>
      </c>
      <c r="F158" s="9" t="s">
        <v>464</v>
      </c>
      <c r="G158" s="90" t="s">
        <v>1175</v>
      </c>
      <c r="H158" s="90" t="s">
        <v>1176</v>
      </c>
      <c r="I158" s="66">
        <v>41428</v>
      </c>
      <c r="J158" s="66">
        <v>41578</v>
      </c>
      <c r="K158" s="43">
        <v>55323762.740000002</v>
      </c>
      <c r="L158" s="9"/>
      <c r="M158" s="9"/>
      <c r="N158" s="9"/>
      <c r="O158" s="28">
        <f t="shared" si="6"/>
        <v>55323762.740000002</v>
      </c>
      <c r="P158" s="28">
        <f t="shared" si="7"/>
        <v>55323762.740000002</v>
      </c>
    </row>
    <row r="159" spans="1:16" ht="16.5" x14ac:dyDescent="0.25">
      <c r="A159" s="20">
        <v>2013</v>
      </c>
      <c r="B159" s="9" t="s">
        <v>460</v>
      </c>
      <c r="C159" s="54"/>
      <c r="D159" s="54"/>
      <c r="E159" s="9"/>
      <c r="F159" s="9" t="s">
        <v>464</v>
      </c>
      <c r="G159" s="9"/>
      <c r="H159" s="9"/>
      <c r="I159" s="66"/>
      <c r="J159" s="66"/>
      <c r="K159" s="9"/>
      <c r="L159" s="9"/>
      <c r="M159" s="9"/>
      <c r="N159" s="9"/>
      <c r="O159" s="28">
        <f t="shared" si="6"/>
        <v>0</v>
      </c>
      <c r="P159" s="28">
        <f t="shared" si="7"/>
        <v>0</v>
      </c>
    </row>
    <row r="160" spans="1:16" ht="16.5" x14ac:dyDescent="0.25">
      <c r="A160" s="20">
        <v>2013</v>
      </c>
      <c r="B160" s="9" t="s">
        <v>460</v>
      </c>
      <c r="C160" s="54" t="s">
        <v>465</v>
      </c>
      <c r="D160" s="54" t="s">
        <v>466</v>
      </c>
      <c r="E160" s="9"/>
      <c r="F160" s="9" t="s">
        <v>464</v>
      </c>
      <c r="G160" s="90" t="s">
        <v>1177</v>
      </c>
      <c r="H160" s="90" t="s">
        <v>1178</v>
      </c>
      <c r="I160" s="66">
        <v>41478</v>
      </c>
      <c r="J160" s="66">
        <v>42200</v>
      </c>
      <c r="K160" s="43">
        <v>507053007.72000003</v>
      </c>
      <c r="L160" s="9"/>
      <c r="M160" s="9"/>
      <c r="N160" s="9"/>
      <c r="O160" s="28">
        <f t="shared" si="6"/>
        <v>507053007.72000003</v>
      </c>
      <c r="P160" s="28">
        <f t="shared" si="7"/>
        <v>507053007.72000003</v>
      </c>
    </row>
    <row r="161" spans="1:16" ht="16.5" x14ac:dyDescent="0.25">
      <c r="A161" s="20">
        <v>2013</v>
      </c>
      <c r="B161" s="9" t="s">
        <v>460</v>
      </c>
      <c r="C161" s="54"/>
      <c r="D161" s="54" t="s">
        <v>466</v>
      </c>
      <c r="E161" s="9" t="s">
        <v>656</v>
      </c>
      <c r="F161" s="9" t="s">
        <v>464</v>
      </c>
      <c r="G161" s="90" t="s">
        <v>1177</v>
      </c>
      <c r="H161" s="90" t="s">
        <v>1178</v>
      </c>
      <c r="I161" s="66">
        <v>41478</v>
      </c>
      <c r="J161" s="66">
        <v>42200</v>
      </c>
      <c r="K161" s="43">
        <v>507053007.72000003</v>
      </c>
      <c r="L161" s="9"/>
      <c r="M161" s="9"/>
      <c r="N161" s="9"/>
      <c r="O161" s="28">
        <f t="shared" si="6"/>
        <v>507053007.72000003</v>
      </c>
      <c r="P161" s="28">
        <f t="shared" si="7"/>
        <v>507053007.72000003</v>
      </c>
    </row>
    <row r="162" spans="1:16" ht="27" x14ac:dyDescent="0.25">
      <c r="A162" s="20">
        <v>2013</v>
      </c>
      <c r="B162" s="9" t="s">
        <v>460</v>
      </c>
      <c r="C162" s="54" t="s">
        <v>467</v>
      </c>
      <c r="D162" s="54" t="s">
        <v>468</v>
      </c>
      <c r="E162" s="2" t="s">
        <v>1180</v>
      </c>
      <c r="F162" s="9" t="s">
        <v>464</v>
      </c>
      <c r="G162" s="90" t="s">
        <v>1179</v>
      </c>
      <c r="H162" s="90" t="s">
        <v>1099</v>
      </c>
      <c r="I162" s="66">
        <v>41478</v>
      </c>
      <c r="J162" s="66">
        <v>42237</v>
      </c>
      <c r="K162" s="43">
        <v>5933140.5200000005</v>
      </c>
      <c r="L162" s="9"/>
      <c r="M162" s="9"/>
      <c r="N162" s="9"/>
      <c r="O162" s="28">
        <f t="shared" si="6"/>
        <v>5933140.5200000005</v>
      </c>
      <c r="P162" s="28">
        <f t="shared" si="7"/>
        <v>5933140.5200000005</v>
      </c>
    </row>
    <row r="163" spans="1:16" ht="16.5" x14ac:dyDescent="0.25">
      <c r="A163" s="20">
        <v>2013</v>
      </c>
      <c r="B163" s="9" t="s">
        <v>469</v>
      </c>
      <c r="C163" s="54" t="s">
        <v>48</v>
      </c>
      <c r="D163" s="54" t="s">
        <v>354</v>
      </c>
      <c r="E163" s="2" t="s">
        <v>448</v>
      </c>
      <c r="F163" s="9" t="s">
        <v>319</v>
      </c>
      <c r="G163" s="84" t="s">
        <v>1167</v>
      </c>
      <c r="H163" s="86" t="s">
        <v>690</v>
      </c>
      <c r="I163" s="66">
        <v>41523</v>
      </c>
      <c r="J163" s="66">
        <v>41582</v>
      </c>
      <c r="K163" s="43">
        <v>906644.58000000007</v>
      </c>
      <c r="L163" s="9"/>
      <c r="M163" s="9"/>
      <c r="N163" s="9"/>
      <c r="O163" s="28">
        <f t="shared" si="6"/>
        <v>906644.58000000007</v>
      </c>
      <c r="P163" s="28">
        <f t="shared" si="7"/>
        <v>906644.58000000007</v>
      </c>
    </row>
    <row r="164" spans="1:16" ht="16.5" x14ac:dyDescent="0.25">
      <c r="A164" s="20">
        <v>2013</v>
      </c>
      <c r="B164" s="9" t="s">
        <v>469</v>
      </c>
      <c r="C164" s="54" t="s">
        <v>48</v>
      </c>
      <c r="D164" s="54" t="s">
        <v>352</v>
      </c>
      <c r="E164" s="9" t="s">
        <v>470</v>
      </c>
      <c r="F164" s="9" t="s">
        <v>319</v>
      </c>
      <c r="G164" s="9" t="s">
        <v>353</v>
      </c>
      <c r="H164" s="33" t="s">
        <v>1135</v>
      </c>
      <c r="I164" s="66">
        <v>41122</v>
      </c>
      <c r="J164" s="66">
        <v>41487</v>
      </c>
      <c r="K164" s="27">
        <v>218695.7</v>
      </c>
      <c r="L164" s="9"/>
      <c r="M164" s="9"/>
      <c r="N164" s="9"/>
      <c r="O164" s="28">
        <f t="shared" si="6"/>
        <v>218695.7</v>
      </c>
      <c r="P164" s="28">
        <f t="shared" si="7"/>
        <v>218695.7</v>
      </c>
    </row>
    <row r="165" spans="1:16" ht="16.5" x14ac:dyDescent="0.25">
      <c r="A165" s="20">
        <v>2013</v>
      </c>
      <c r="B165" s="9" t="s">
        <v>469</v>
      </c>
      <c r="C165" s="54" t="s">
        <v>48</v>
      </c>
      <c r="D165" s="54" t="s">
        <v>72</v>
      </c>
      <c r="E165" s="9"/>
      <c r="F165" s="9" t="s">
        <v>319</v>
      </c>
      <c r="G165" s="9" t="s">
        <v>73</v>
      </c>
      <c r="H165" s="9" t="s">
        <v>55</v>
      </c>
      <c r="I165" s="66">
        <v>41183</v>
      </c>
      <c r="J165" s="66">
        <v>41333</v>
      </c>
      <c r="K165" s="9">
        <v>3700602.5</v>
      </c>
      <c r="L165" s="9"/>
      <c r="M165" s="9"/>
      <c r="N165" s="9"/>
      <c r="O165" s="28">
        <f t="shared" si="6"/>
        <v>3700602.5</v>
      </c>
      <c r="P165" s="28">
        <f t="shared" si="7"/>
        <v>3700602.5</v>
      </c>
    </row>
    <row r="166" spans="1:16" ht="16.5" x14ac:dyDescent="0.25">
      <c r="A166" s="20">
        <v>2013</v>
      </c>
      <c r="B166" s="9" t="s">
        <v>469</v>
      </c>
      <c r="C166" s="54" t="s">
        <v>48</v>
      </c>
      <c r="D166" s="54" t="s">
        <v>471</v>
      </c>
      <c r="E166" s="9"/>
      <c r="F166" s="9" t="s">
        <v>319</v>
      </c>
      <c r="G166" s="9" t="s">
        <v>106</v>
      </c>
      <c r="H166" s="91" t="s">
        <v>1052</v>
      </c>
      <c r="I166" s="66">
        <v>41284</v>
      </c>
      <c r="J166" s="66">
        <v>41329</v>
      </c>
      <c r="K166" s="92">
        <v>334101.89</v>
      </c>
      <c r="L166" s="9"/>
      <c r="M166" s="9"/>
      <c r="N166" s="9"/>
      <c r="O166" s="28">
        <f t="shared" si="6"/>
        <v>334101.89</v>
      </c>
      <c r="P166" s="28">
        <f t="shared" si="7"/>
        <v>334101.89</v>
      </c>
    </row>
    <row r="167" spans="1:16" ht="16.5" x14ac:dyDescent="0.25">
      <c r="A167" s="20">
        <v>2013</v>
      </c>
      <c r="B167" s="9" t="s">
        <v>469</v>
      </c>
      <c r="C167" s="54" t="s">
        <v>48</v>
      </c>
      <c r="D167" s="54" t="s">
        <v>472</v>
      </c>
      <c r="E167" s="9"/>
      <c r="F167" s="9" t="s">
        <v>319</v>
      </c>
      <c r="G167" s="9" t="s">
        <v>109</v>
      </c>
      <c r="H167" s="75" t="s">
        <v>1046</v>
      </c>
      <c r="I167" s="66">
        <v>41284</v>
      </c>
      <c r="J167" s="66">
        <v>41329</v>
      </c>
      <c r="K167" s="77">
        <v>338107.55</v>
      </c>
      <c r="L167" s="9"/>
      <c r="M167" s="9"/>
      <c r="N167" s="9"/>
      <c r="O167" s="28">
        <f t="shared" si="6"/>
        <v>338107.55</v>
      </c>
      <c r="P167" s="28">
        <f t="shared" si="7"/>
        <v>338107.55</v>
      </c>
    </row>
    <row r="168" spans="1:16" ht="16.5" x14ac:dyDescent="0.25">
      <c r="A168" s="20">
        <v>2013</v>
      </c>
      <c r="B168" s="9" t="s">
        <v>469</v>
      </c>
      <c r="C168" s="54" t="s">
        <v>48</v>
      </c>
      <c r="D168" s="54" t="s">
        <v>473</v>
      </c>
      <c r="E168" s="9"/>
      <c r="F168" s="9" t="s">
        <v>319</v>
      </c>
      <c r="G168" s="9" t="s">
        <v>322</v>
      </c>
      <c r="H168" s="75" t="s">
        <v>1124</v>
      </c>
      <c r="I168" s="66">
        <v>41284</v>
      </c>
      <c r="J168" s="66">
        <v>41329</v>
      </c>
      <c r="K168" s="77">
        <v>233190.84999999998</v>
      </c>
      <c r="L168" s="9"/>
      <c r="M168" s="9"/>
      <c r="N168" s="9"/>
      <c r="O168" s="28">
        <f t="shared" si="6"/>
        <v>233190.84999999998</v>
      </c>
      <c r="P168" s="28">
        <f t="shared" si="7"/>
        <v>233190.84999999998</v>
      </c>
    </row>
    <row r="169" spans="1:16" ht="16.5" x14ac:dyDescent="0.25">
      <c r="A169" s="20">
        <v>2013</v>
      </c>
      <c r="B169" s="9" t="s">
        <v>469</v>
      </c>
      <c r="C169" s="54" t="s">
        <v>48</v>
      </c>
      <c r="D169" s="54" t="s">
        <v>474</v>
      </c>
      <c r="E169" s="9"/>
      <c r="F169" s="9" t="s">
        <v>319</v>
      </c>
      <c r="G169" s="9" t="s">
        <v>325</v>
      </c>
      <c r="H169" s="75" t="s">
        <v>229</v>
      </c>
      <c r="I169" s="66">
        <v>41284</v>
      </c>
      <c r="J169" s="66">
        <v>41329</v>
      </c>
      <c r="K169" s="77">
        <v>159345.81</v>
      </c>
      <c r="L169" s="9"/>
      <c r="M169" s="9"/>
      <c r="N169" s="9"/>
      <c r="O169" s="28">
        <f t="shared" si="6"/>
        <v>159345.81</v>
      </c>
      <c r="P169" s="28">
        <f t="shared" si="7"/>
        <v>159345.81</v>
      </c>
    </row>
    <row r="170" spans="1:16" ht="16.5" x14ac:dyDescent="0.25">
      <c r="A170" s="20">
        <v>2013</v>
      </c>
      <c r="B170" s="9" t="s">
        <v>469</v>
      </c>
      <c r="C170" s="54" t="s">
        <v>48</v>
      </c>
      <c r="D170" s="54" t="s">
        <v>475</v>
      </c>
      <c r="E170" s="9"/>
      <c r="F170" s="9" t="s">
        <v>319</v>
      </c>
      <c r="G170" s="75" t="s">
        <v>1181</v>
      </c>
      <c r="H170" s="75" t="s">
        <v>1133</v>
      </c>
      <c r="I170" s="66">
        <v>41284</v>
      </c>
      <c r="J170" s="66">
        <v>41329</v>
      </c>
      <c r="K170" s="77">
        <v>384668.62</v>
      </c>
      <c r="L170" s="9"/>
      <c r="M170" s="9"/>
      <c r="N170" s="9"/>
      <c r="O170" s="28">
        <f t="shared" si="6"/>
        <v>384668.62</v>
      </c>
      <c r="P170" s="28">
        <f t="shared" si="7"/>
        <v>384668.62</v>
      </c>
    </row>
    <row r="171" spans="1:16" ht="16.5" x14ac:dyDescent="0.25">
      <c r="A171" s="20">
        <v>2013</v>
      </c>
      <c r="B171" s="9" t="s">
        <v>469</v>
      </c>
      <c r="C171" s="54" t="s">
        <v>48</v>
      </c>
      <c r="D171" s="54" t="s">
        <v>476</v>
      </c>
      <c r="E171" s="9"/>
      <c r="F171" s="9" t="s">
        <v>319</v>
      </c>
      <c r="G171" s="75" t="s">
        <v>1094</v>
      </c>
      <c r="H171" s="75" t="s">
        <v>1126</v>
      </c>
      <c r="I171" s="66">
        <v>41290</v>
      </c>
      <c r="J171" s="66">
        <v>41333</v>
      </c>
      <c r="K171" s="77">
        <v>171845</v>
      </c>
      <c r="L171" s="9"/>
      <c r="M171" s="9"/>
      <c r="N171" s="9"/>
      <c r="O171" s="28">
        <f t="shared" si="6"/>
        <v>171845</v>
      </c>
      <c r="P171" s="28">
        <f t="shared" si="7"/>
        <v>171845</v>
      </c>
    </row>
    <row r="172" spans="1:16" ht="16.5" x14ac:dyDescent="0.25">
      <c r="A172" s="20">
        <v>2013</v>
      </c>
      <c r="B172" s="9" t="s">
        <v>469</v>
      </c>
      <c r="C172" s="54" t="s">
        <v>48</v>
      </c>
      <c r="D172" s="54" t="s">
        <v>477</v>
      </c>
      <c r="E172" s="9"/>
      <c r="F172" s="9" t="s">
        <v>319</v>
      </c>
      <c r="G172" s="75" t="s">
        <v>478</v>
      </c>
      <c r="H172" s="75" t="s">
        <v>1182</v>
      </c>
      <c r="I172" s="66">
        <v>41306</v>
      </c>
      <c r="J172" s="66">
        <v>41309</v>
      </c>
      <c r="K172" s="77">
        <v>41884.1</v>
      </c>
      <c r="L172" s="9"/>
      <c r="M172" s="9"/>
      <c r="N172" s="9"/>
      <c r="O172" s="28">
        <f t="shared" si="6"/>
        <v>41884.1</v>
      </c>
      <c r="P172" s="28">
        <f t="shared" si="7"/>
        <v>41884.1</v>
      </c>
    </row>
    <row r="173" spans="1:16" ht="16.5" x14ac:dyDescent="0.25">
      <c r="A173" s="20">
        <v>2013</v>
      </c>
      <c r="B173" s="9" t="s">
        <v>469</v>
      </c>
      <c r="C173" s="54" t="s">
        <v>48</v>
      </c>
      <c r="D173" s="54" t="s">
        <v>479</v>
      </c>
      <c r="E173" s="9"/>
      <c r="F173" s="9" t="s">
        <v>319</v>
      </c>
      <c r="G173" s="9" t="s">
        <v>480</v>
      </c>
      <c r="H173" s="75" t="s">
        <v>229</v>
      </c>
      <c r="I173" s="66">
        <v>41327</v>
      </c>
      <c r="J173" s="66">
        <v>41364</v>
      </c>
      <c r="K173" s="77">
        <v>499654.08</v>
      </c>
      <c r="L173" s="9"/>
      <c r="M173" s="9"/>
      <c r="N173" s="9"/>
      <c r="O173" s="28">
        <f t="shared" si="6"/>
        <v>499654.08</v>
      </c>
      <c r="P173" s="28">
        <f t="shared" si="7"/>
        <v>499654.08</v>
      </c>
    </row>
    <row r="174" spans="1:16" ht="16.5" x14ac:dyDescent="0.25">
      <c r="A174" s="20">
        <v>2013</v>
      </c>
      <c r="B174" s="9" t="s">
        <v>469</v>
      </c>
      <c r="C174" s="54" t="s">
        <v>48</v>
      </c>
      <c r="D174" s="54" t="s">
        <v>481</v>
      </c>
      <c r="E174" s="9"/>
      <c r="F174" s="9" t="s">
        <v>319</v>
      </c>
      <c r="G174" s="9" t="s">
        <v>482</v>
      </c>
      <c r="H174" s="75" t="s">
        <v>1183</v>
      </c>
      <c r="I174" s="66">
        <v>41327</v>
      </c>
      <c r="J174" s="66">
        <v>41334</v>
      </c>
      <c r="K174" s="77">
        <v>109661.82</v>
      </c>
      <c r="L174" s="9"/>
      <c r="M174" s="9"/>
      <c r="N174" s="9"/>
      <c r="O174" s="28">
        <f t="shared" si="6"/>
        <v>109661.82</v>
      </c>
      <c r="P174" s="28">
        <f t="shared" si="7"/>
        <v>109661.82</v>
      </c>
    </row>
    <row r="175" spans="1:16" ht="16.5" x14ac:dyDescent="0.25">
      <c r="A175" s="20">
        <v>2013</v>
      </c>
      <c r="B175" s="9" t="s">
        <v>469</v>
      </c>
      <c r="C175" s="54" t="s">
        <v>483</v>
      </c>
      <c r="D175" s="54" t="s">
        <v>484</v>
      </c>
      <c r="E175" s="9"/>
      <c r="F175" s="9" t="s">
        <v>319</v>
      </c>
      <c r="G175" s="75" t="s">
        <v>1184</v>
      </c>
      <c r="H175" s="75" t="s">
        <v>1185</v>
      </c>
      <c r="I175" s="66">
        <v>41334</v>
      </c>
      <c r="J175" s="66">
        <v>41943</v>
      </c>
      <c r="K175" s="77">
        <v>4973892.07</v>
      </c>
      <c r="L175" s="9"/>
      <c r="M175" s="9"/>
      <c r="N175" s="9"/>
      <c r="O175" s="28">
        <f t="shared" si="6"/>
        <v>4973892.07</v>
      </c>
      <c r="P175" s="28">
        <f t="shared" si="7"/>
        <v>4973892.07</v>
      </c>
    </row>
    <row r="176" spans="1:16" ht="16.5" x14ac:dyDescent="0.25">
      <c r="A176" s="20">
        <v>2013</v>
      </c>
      <c r="B176" s="9" t="s">
        <v>469</v>
      </c>
      <c r="C176" s="54" t="s">
        <v>485</v>
      </c>
      <c r="D176" s="54" t="s">
        <v>486</v>
      </c>
      <c r="E176" s="9" t="s">
        <v>487</v>
      </c>
      <c r="F176" s="9" t="s">
        <v>319</v>
      </c>
      <c r="G176" s="75" t="s">
        <v>488</v>
      </c>
      <c r="H176" s="75" t="s">
        <v>1186</v>
      </c>
      <c r="I176" s="66">
        <v>41334</v>
      </c>
      <c r="J176" s="66">
        <v>41943</v>
      </c>
      <c r="K176" s="77">
        <v>6165600</v>
      </c>
      <c r="L176" s="9"/>
      <c r="M176" s="9"/>
      <c r="N176" s="9"/>
      <c r="O176" s="28">
        <f t="shared" si="6"/>
        <v>6165600</v>
      </c>
      <c r="P176" s="28">
        <f t="shared" si="7"/>
        <v>6165600</v>
      </c>
    </row>
    <row r="177" spans="1:16" ht="16.5" x14ac:dyDescent="0.25">
      <c r="A177" s="20">
        <v>2013</v>
      </c>
      <c r="B177" s="9" t="s">
        <v>469</v>
      </c>
      <c r="C177" s="54" t="s">
        <v>489</v>
      </c>
      <c r="D177" s="54" t="s">
        <v>490</v>
      </c>
      <c r="E177" s="93" t="s">
        <v>586</v>
      </c>
      <c r="F177" s="9" t="s">
        <v>319</v>
      </c>
      <c r="G177" s="75" t="s">
        <v>1094</v>
      </c>
      <c r="H177" s="75" t="s">
        <v>1095</v>
      </c>
      <c r="I177" s="66">
        <v>41334</v>
      </c>
      <c r="J177" s="66">
        <v>41943</v>
      </c>
      <c r="K177" s="77">
        <v>3526745.48</v>
      </c>
      <c r="L177" s="9"/>
      <c r="M177" s="9"/>
      <c r="N177" s="9"/>
      <c r="O177" s="28">
        <f t="shared" si="6"/>
        <v>3526745.48</v>
      </c>
      <c r="P177" s="28">
        <f t="shared" si="7"/>
        <v>3526745.48</v>
      </c>
    </row>
    <row r="178" spans="1:16" ht="16.5" x14ac:dyDescent="0.25">
      <c r="A178" s="20">
        <v>2013</v>
      </c>
      <c r="B178" s="9" t="s">
        <v>469</v>
      </c>
      <c r="C178" s="54" t="s">
        <v>491</v>
      </c>
      <c r="D178" s="54" t="s">
        <v>492</v>
      </c>
      <c r="E178" s="9"/>
      <c r="F178" s="9" t="s">
        <v>319</v>
      </c>
      <c r="G178" s="9" t="s">
        <v>106</v>
      </c>
      <c r="H178" s="75" t="s">
        <v>1187</v>
      </c>
      <c r="I178" s="66">
        <v>41334</v>
      </c>
      <c r="J178" s="66">
        <v>41943</v>
      </c>
      <c r="K178" s="77">
        <v>2317424.1999999997</v>
      </c>
      <c r="L178" s="9"/>
      <c r="M178" s="9"/>
      <c r="N178" s="9"/>
      <c r="O178" s="28">
        <f t="shared" si="6"/>
        <v>2317424.1999999997</v>
      </c>
      <c r="P178" s="28">
        <f t="shared" si="7"/>
        <v>2317424.1999999997</v>
      </c>
    </row>
    <row r="179" spans="1:16" ht="16.5" x14ac:dyDescent="0.25">
      <c r="A179" s="20">
        <v>2013</v>
      </c>
      <c r="B179" s="9" t="s">
        <v>469</v>
      </c>
      <c r="C179" s="54" t="s">
        <v>493</v>
      </c>
      <c r="D179" s="54" t="s">
        <v>494</v>
      </c>
      <c r="E179" s="9"/>
      <c r="F179" s="9" t="s">
        <v>319</v>
      </c>
      <c r="G179" s="9" t="s">
        <v>109</v>
      </c>
      <c r="H179" s="75" t="s">
        <v>1188</v>
      </c>
      <c r="I179" s="66">
        <v>41334</v>
      </c>
      <c r="J179" s="66">
        <v>41943</v>
      </c>
      <c r="K179" s="77">
        <v>2619091</v>
      </c>
      <c r="L179" s="9"/>
      <c r="M179" s="9"/>
      <c r="N179" s="9"/>
      <c r="O179" s="28">
        <f t="shared" si="6"/>
        <v>2619091</v>
      </c>
      <c r="P179" s="28">
        <f t="shared" si="7"/>
        <v>2619091</v>
      </c>
    </row>
    <row r="180" spans="1:16" ht="31.5" x14ac:dyDescent="0.25">
      <c r="A180" s="20">
        <v>2013</v>
      </c>
      <c r="B180" s="9" t="s">
        <v>469</v>
      </c>
      <c r="C180" s="54" t="s">
        <v>495</v>
      </c>
      <c r="D180" s="54" t="s">
        <v>496</v>
      </c>
      <c r="E180" s="9"/>
      <c r="F180" s="9" t="s">
        <v>319</v>
      </c>
      <c r="G180" s="9" t="s">
        <v>497</v>
      </c>
      <c r="H180" s="75" t="s">
        <v>1189</v>
      </c>
      <c r="I180" s="66">
        <v>41334</v>
      </c>
      <c r="J180" s="66">
        <v>41943</v>
      </c>
      <c r="K180" s="77">
        <v>2328091.06</v>
      </c>
      <c r="L180" s="9"/>
      <c r="M180" s="9"/>
      <c r="N180" s="9"/>
      <c r="O180" s="28">
        <f t="shared" si="6"/>
        <v>2328091.06</v>
      </c>
      <c r="P180" s="28">
        <f t="shared" si="7"/>
        <v>2328091.06</v>
      </c>
    </row>
    <row r="181" spans="1:16" ht="16.5" x14ac:dyDescent="0.25">
      <c r="A181" s="20">
        <v>2013</v>
      </c>
      <c r="B181" s="9" t="s">
        <v>469</v>
      </c>
      <c r="C181" s="54" t="s">
        <v>498</v>
      </c>
      <c r="D181" s="54" t="s">
        <v>499</v>
      </c>
      <c r="E181" s="9" t="s">
        <v>500</v>
      </c>
      <c r="F181" s="9" t="s">
        <v>319</v>
      </c>
      <c r="G181" s="9" t="s">
        <v>325</v>
      </c>
      <c r="H181" s="75" t="s">
        <v>229</v>
      </c>
      <c r="I181" s="66">
        <v>41334</v>
      </c>
      <c r="J181" s="66">
        <v>41943</v>
      </c>
      <c r="K181" s="77">
        <v>4403973.1400000006</v>
      </c>
      <c r="L181" s="9"/>
      <c r="M181" s="9"/>
      <c r="N181" s="9"/>
      <c r="O181" s="28">
        <f t="shared" si="6"/>
        <v>4403973.1400000006</v>
      </c>
      <c r="P181" s="28">
        <f t="shared" si="7"/>
        <v>4403973.1400000006</v>
      </c>
    </row>
    <row r="182" spans="1:16" ht="16.5" x14ac:dyDescent="0.25">
      <c r="A182" s="20">
        <v>2013</v>
      </c>
      <c r="B182" s="9" t="s">
        <v>469</v>
      </c>
      <c r="C182" s="54" t="s">
        <v>48</v>
      </c>
      <c r="D182" s="54" t="s">
        <v>501</v>
      </c>
      <c r="E182" s="9"/>
      <c r="F182" s="9" t="s">
        <v>319</v>
      </c>
      <c r="G182" s="9" t="s">
        <v>502</v>
      </c>
      <c r="H182" s="75" t="s">
        <v>1074</v>
      </c>
      <c r="I182" s="66">
        <v>41340</v>
      </c>
      <c r="J182" s="66">
        <v>41351</v>
      </c>
      <c r="K182" s="77">
        <v>706918.08</v>
      </c>
      <c r="L182" s="9"/>
      <c r="M182" s="9"/>
      <c r="N182" s="9"/>
      <c r="O182" s="28">
        <f t="shared" si="6"/>
        <v>706918.08</v>
      </c>
      <c r="P182" s="28">
        <f t="shared" si="7"/>
        <v>706918.08</v>
      </c>
    </row>
    <row r="183" spans="1:16" ht="16.5" x14ac:dyDescent="0.25">
      <c r="A183" s="20">
        <v>2013</v>
      </c>
      <c r="B183" s="9" t="s">
        <v>469</v>
      </c>
      <c r="C183" s="54" t="s">
        <v>48</v>
      </c>
      <c r="D183" s="54" t="s">
        <v>503</v>
      </c>
      <c r="E183" s="9"/>
      <c r="F183" s="9" t="s">
        <v>319</v>
      </c>
      <c r="G183" s="9" t="s">
        <v>504</v>
      </c>
      <c r="H183" s="75" t="s">
        <v>1190</v>
      </c>
      <c r="I183" s="66">
        <v>41346</v>
      </c>
      <c r="J183" s="66">
        <v>41358</v>
      </c>
      <c r="K183" s="77">
        <v>779361</v>
      </c>
      <c r="L183" s="9"/>
      <c r="M183" s="9"/>
      <c r="N183" s="9"/>
      <c r="O183" s="28">
        <f t="shared" si="6"/>
        <v>779361</v>
      </c>
      <c r="P183" s="28">
        <f t="shared" si="7"/>
        <v>779361</v>
      </c>
    </row>
    <row r="184" spans="1:16" ht="16.5" x14ac:dyDescent="0.25">
      <c r="A184" s="20">
        <v>2013</v>
      </c>
      <c r="B184" s="9" t="s">
        <v>469</v>
      </c>
      <c r="C184" s="54" t="s">
        <v>48</v>
      </c>
      <c r="D184" s="54" t="s">
        <v>505</v>
      </c>
      <c r="E184" s="9" t="s">
        <v>506</v>
      </c>
      <c r="F184" s="9" t="s">
        <v>319</v>
      </c>
      <c r="G184" s="9" t="s">
        <v>507</v>
      </c>
      <c r="H184" s="75" t="s">
        <v>1074</v>
      </c>
      <c r="I184" s="66">
        <v>41351</v>
      </c>
      <c r="J184" s="66">
        <v>41394</v>
      </c>
      <c r="K184" s="77">
        <v>662413.69000000006</v>
      </c>
      <c r="L184" s="9"/>
      <c r="M184" s="9"/>
      <c r="N184" s="9"/>
      <c r="O184" s="28">
        <f t="shared" si="6"/>
        <v>662413.69000000006</v>
      </c>
      <c r="P184" s="28">
        <f t="shared" si="7"/>
        <v>662413.69000000006</v>
      </c>
    </row>
    <row r="185" spans="1:16" ht="16.5" x14ac:dyDescent="0.25">
      <c r="A185" s="20">
        <v>2013</v>
      </c>
      <c r="B185" s="9" t="s">
        <v>469</v>
      </c>
      <c r="C185" s="54" t="s">
        <v>48</v>
      </c>
      <c r="D185" s="54" t="s">
        <v>508</v>
      </c>
      <c r="E185" s="9"/>
      <c r="F185" s="9" t="s">
        <v>319</v>
      </c>
      <c r="G185" s="9" t="s">
        <v>509</v>
      </c>
      <c r="H185" s="75" t="s">
        <v>1137</v>
      </c>
      <c r="I185" s="66">
        <v>41347</v>
      </c>
      <c r="J185" s="66">
        <v>41351</v>
      </c>
      <c r="K185" s="77">
        <v>92131.62</v>
      </c>
      <c r="L185" s="9"/>
      <c r="M185" s="9"/>
      <c r="N185" s="9"/>
      <c r="O185" s="28">
        <f t="shared" si="6"/>
        <v>92131.62</v>
      </c>
      <c r="P185" s="28">
        <f t="shared" si="7"/>
        <v>92131.62</v>
      </c>
    </row>
    <row r="186" spans="1:16" ht="16.5" x14ac:dyDescent="0.25">
      <c r="A186" s="20"/>
      <c r="B186" s="24"/>
      <c r="C186" s="54"/>
      <c r="D186" s="54" t="s">
        <v>382</v>
      </c>
      <c r="E186" s="24"/>
      <c r="F186" s="24"/>
      <c r="G186" s="85" t="s">
        <v>1142</v>
      </c>
      <c r="H186" s="24" t="s">
        <v>1143</v>
      </c>
      <c r="I186" s="66">
        <v>41355</v>
      </c>
      <c r="J186" s="66">
        <v>41444</v>
      </c>
      <c r="K186" s="43">
        <v>5354308.12</v>
      </c>
      <c r="L186" s="24"/>
      <c r="M186" s="24"/>
      <c r="N186" s="24"/>
      <c r="O186" s="28"/>
      <c r="P186" s="28"/>
    </row>
    <row r="187" spans="1:16" ht="16.5" x14ac:dyDescent="0.25">
      <c r="A187" s="20">
        <v>2013</v>
      </c>
      <c r="B187" s="9" t="s">
        <v>469</v>
      </c>
      <c r="C187" s="54" t="s">
        <v>510</v>
      </c>
      <c r="D187" s="54" t="s">
        <v>511</v>
      </c>
      <c r="E187" s="9" t="s">
        <v>512</v>
      </c>
      <c r="F187" s="9" t="s">
        <v>319</v>
      </c>
      <c r="G187" s="9" t="s">
        <v>513</v>
      </c>
      <c r="H187" s="24" t="s">
        <v>1191</v>
      </c>
      <c r="I187" s="66">
        <v>41379</v>
      </c>
      <c r="J187" s="66">
        <v>41638</v>
      </c>
      <c r="K187" s="77">
        <v>6712812.5700000003</v>
      </c>
      <c r="L187" s="9"/>
      <c r="M187" s="9"/>
      <c r="N187" s="9"/>
      <c r="O187" s="28">
        <f t="shared" si="6"/>
        <v>6712812.5700000003</v>
      </c>
      <c r="P187" s="28">
        <f t="shared" si="7"/>
        <v>6712812.5700000003</v>
      </c>
    </row>
    <row r="188" spans="1:16" ht="16.5" x14ac:dyDescent="0.25">
      <c r="A188" s="20">
        <v>2013</v>
      </c>
      <c r="B188" s="9" t="s">
        <v>469</v>
      </c>
      <c r="C188" s="54" t="s">
        <v>48</v>
      </c>
      <c r="D188" s="54" t="s">
        <v>514</v>
      </c>
      <c r="E188" s="9"/>
      <c r="F188" s="9" t="s">
        <v>319</v>
      </c>
      <c r="G188" s="9" t="s">
        <v>515</v>
      </c>
      <c r="H188" s="24" t="s">
        <v>1097</v>
      </c>
      <c r="I188" s="66">
        <v>41388</v>
      </c>
      <c r="J188" s="66">
        <v>41404</v>
      </c>
      <c r="K188" s="77">
        <v>246156.94000000003</v>
      </c>
      <c r="L188" s="9"/>
      <c r="M188" s="9"/>
      <c r="N188" s="9"/>
      <c r="O188" s="28">
        <f t="shared" si="6"/>
        <v>246156.94000000003</v>
      </c>
      <c r="P188" s="28">
        <f t="shared" si="7"/>
        <v>246156.94000000003</v>
      </c>
    </row>
    <row r="189" spans="1:16" ht="16.5" x14ac:dyDescent="0.25">
      <c r="A189" s="20">
        <v>2013</v>
      </c>
      <c r="B189" s="9" t="s">
        <v>469</v>
      </c>
      <c r="C189" s="54"/>
      <c r="D189" s="54" t="s">
        <v>327</v>
      </c>
      <c r="E189" s="9"/>
      <c r="F189" s="9" t="s">
        <v>319</v>
      </c>
      <c r="G189" s="9" t="s">
        <v>329</v>
      </c>
      <c r="H189" s="24" t="s">
        <v>1125</v>
      </c>
      <c r="I189" s="66">
        <v>40801</v>
      </c>
      <c r="J189" s="66">
        <v>41274</v>
      </c>
      <c r="K189" s="27">
        <v>4998419.4000000004</v>
      </c>
      <c r="L189" s="9"/>
      <c r="M189" s="9"/>
      <c r="N189" s="9"/>
      <c r="O189" s="28">
        <f t="shared" si="6"/>
        <v>4998419.4000000004</v>
      </c>
      <c r="P189" s="28">
        <f t="shared" si="7"/>
        <v>4998419.4000000004</v>
      </c>
    </row>
    <row r="190" spans="1:16" ht="16.5" x14ac:dyDescent="0.25">
      <c r="A190" s="20">
        <v>2013</v>
      </c>
      <c r="B190" s="9" t="s">
        <v>469</v>
      </c>
      <c r="C190" s="54" t="s">
        <v>48</v>
      </c>
      <c r="D190" s="54" t="s">
        <v>516</v>
      </c>
      <c r="E190" s="9"/>
      <c r="F190" s="9" t="s">
        <v>319</v>
      </c>
      <c r="G190" s="9" t="s">
        <v>517</v>
      </c>
      <c r="H190" s="24" t="s">
        <v>518</v>
      </c>
      <c r="I190" s="66">
        <v>41396</v>
      </c>
      <c r="J190" s="66">
        <v>41411</v>
      </c>
      <c r="K190" s="77">
        <v>154000</v>
      </c>
      <c r="L190" s="9"/>
      <c r="M190" s="9"/>
      <c r="N190" s="9"/>
      <c r="O190" s="28">
        <f t="shared" si="6"/>
        <v>154000</v>
      </c>
      <c r="P190" s="28">
        <f t="shared" si="7"/>
        <v>154000</v>
      </c>
    </row>
    <row r="191" spans="1:16" ht="31.5" x14ac:dyDescent="0.25">
      <c r="A191" s="20">
        <v>2013</v>
      </c>
      <c r="B191" s="9" t="s">
        <v>469</v>
      </c>
      <c r="C191" s="54" t="s">
        <v>519</v>
      </c>
      <c r="D191" s="54" t="s">
        <v>520</v>
      </c>
      <c r="E191" s="94" t="s">
        <v>1193</v>
      </c>
      <c r="F191" s="24" t="s">
        <v>319</v>
      </c>
      <c r="G191" s="24" t="s">
        <v>1192</v>
      </c>
      <c r="H191" s="24" t="s">
        <v>1100</v>
      </c>
      <c r="I191" s="66">
        <v>41421</v>
      </c>
      <c r="J191" s="66">
        <v>41630</v>
      </c>
      <c r="K191" s="77">
        <v>3065495.2699999996</v>
      </c>
      <c r="L191" s="9"/>
      <c r="M191" s="9"/>
      <c r="N191" s="9"/>
      <c r="O191" s="28">
        <f t="shared" si="6"/>
        <v>3065495.2699999996</v>
      </c>
      <c r="P191" s="28">
        <f t="shared" si="7"/>
        <v>3065495.2699999996</v>
      </c>
    </row>
    <row r="192" spans="1:16" ht="16.5" x14ac:dyDescent="0.25">
      <c r="A192" s="20">
        <v>2013</v>
      </c>
      <c r="B192" s="9" t="s">
        <v>469</v>
      </c>
      <c r="C192" s="54" t="s">
        <v>521</v>
      </c>
      <c r="D192" s="54" t="s">
        <v>522</v>
      </c>
      <c r="E192" s="9"/>
      <c r="F192" s="9" t="s">
        <v>319</v>
      </c>
      <c r="G192" s="9" t="s">
        <v>523</v>
      </c>
      <c r="H192" s="24" t="s">
        <v>1194</v>
      </c>
      <c r="I192" s="66">
        <v>41421</v>
      </c>
      <c r="J192" s="66">
        <v>41490</v>
      </c>
      <c r="K192" s="77">
        <v>1911092.49</v>
      </c>
      <c r="L192" s="9"/>
      <c r="M192" s="9"/>
      <c r="N192" s="9"/>
      <c r="O192" s="28">
        <f t="shared" si="6"/>
        <v>1911092.49</v>
      </c>
      <c r="P192" s="28">
        <f t="shared" si="7"/>
        <v>1911092.49</v>
      </c>
    </row>
    <row r="193" spans="1:16" ht="16.5" x14ac:dyDescent="0.25">
      <c r="A193" s="20">
        <v>2013</v>
      </c>
      <c r="B193" s="9" t="s">
        <v>469</v>
      </c>
      <c r="C193" s="54" t="s">
        <v>48</v>
      </c>
      <c r="D193" s="54" t="s">
        <v>524</v>
      </c>
      <c r="E193" s="9"/>
      <c r="F193" s="9" t="s">
        <v>319</v>
      </c>
      <c r="G193" s="9" t="s">
        <v>525</v>
      </c>
      <c r="H193" s="24" t="s">
        <v>518</v>
      </c>
      <c r="I193" s="66">
        <v>41452</v>
      </c>
      <c r="J193" s="66">
        <v>41462</v>
      </c>
      <c r="K193" s="9">
        <v>350527.24</v>
      </c>
      <c r="L193" s="9"/>
      <c r="M193" s="9"/>
      <c r="N193" s="9"/>
      <c r="O193" s="28">
        <f t="shared" si="6"/>
        <v>350527.24</v>
      </c>
      <c r="P193" s="28">
        <f t="shared" si="7"/>
        <v>350527.24</v>
      </c>
    </row>
    <row r="194" spans="1:16" ht="16.5" x14ac:dyDescent="0.25">
      <c r="A194" s="20">
        <v>2013</v>
      </c>
      <c r="B194" s="9" t="s">
        <v>469</v>
      </c>
      <c r="C194" s="54" t="s">
        <v>48</v>
      </c>
      <c r="D194" s="54" t="s">
        <v>526</v>
      </c>
      <c r="E194" s="9"/>
      <c r="F194" s="9" t="s">
        <v>319</v>
      </c>
      <c r="G194" s="9" t="s">
        <v>527</v>
      </c>
      <c r="H194" s="9" t="s">
        <v>518</v>
      </c>
      <c r="I194" s="66">
        <v>41463</v>
      </c>
      <c r="J194" s="66">
        <v>41478</v>
      </c>
      <c r="K194" s="9">
        <v>289072.21999999997</v>
      </c>
      <c r="L194" s="9"/>
      <c r="M194" s="9"/>
      <c r="N194" s="9"/>
      <c r="O194" s="28">
        <f t="shared" si="6"/>
        <v>289072.21999999997</v>
      </c>
      <c r="P194" s="28">
        <f t="shared" si="7"/>
        <v>289072.21999999997</v>
      </c>
    </row>
    <row r="195" spans="1:16" ht="16.5" x14ac:dyDescent="0.25">
      <c r="A195" s="20">
        <v>2013</v>
      </c>
      <c r="B195" s="9" t="s">
        <v>469</v>
      </c>
      <c r="C195" s="54" t="s">
        <v>528</v>
      </c>
      <c r="D195" s="54" t="s">
        <v>529</v>
      </c>
      <c r="E195" s="9"/>
      <c r="F195" s="9" t="s">
        <v>319</v>
      </c>
      <c r="G195" s="9" t="s">
        <v>530</v>
      </c>
      <c r="H195" s="9" t="s">
        <v>531</v>
      </c>
      <c r="I195" s="66">
        <v>41561</v>
      </c>
      <c r="J195" s="66">
        <v>41638</v>
      </c>
      <c r="K195" s="77">
        <v>6036359.1400000006</v>
      </c>
      <c r="L195" s="9"/>
      <c r="M195" s="9"/>
      <c r="N195" s="9"/>
      <c r="O195" s="28">
        <f t="shared" si="6"/>
        <v>6036359.1400000006</v>
      </c>
      <c r="P195" s="28">
        <f t="shared" si="7"/>
        <v>6036359.1400000006</v>
      </c>
    </row>
    <row r="196" spans="1:16" s="63" customFormat="1" ht="16.5" x14ac:dyDescent="0.25">
      <c r="A196" s="23">
        <v>2014</v>
      </c>
      <c r="B196" s="12" t="s">
        <v>18</v>
      </c>
      <c r="C196" s="122" t="s">
        <v>359</v>
      </c>
      <c r="D196" s="122" t="s">
        <v>657</v>
      </c>
      <c r="E196" s="12" t="s">
        <v>532</v>
      </c>
      <c r="F196" s="12" t="s">
        <v>20</v>
      </c>
      <c r="G196" s="12" t="s">
        <v>360</v>
      </c>
      <c r="H196" s="123" t="s">
        <v>1100</v>
      </c>
      <c r="I196" s="66">
        <v>41585</v>
      </c>
      <c r="J196" s="66">
        <v>41698</v>
      </c>
      <c r="K196" s="124">
        <f>6577999.97+693863.51</f>
        <v>7271863.4799999995</v>
      </c>
      <c r="L196" s="12"/>
      <c r="M196" s="12"/>
      <c r="N196" s="12"/>
      <c r="O196" s="22">
        <f t="shared" si="6"/>
        <v>7271863.4799999995</v>
      </c>
      <c r="P196" s="22">
        <f t="shared" si="7"/>
        <v>7271863.4799999995</v>
      </c>
    </row>
    <row r="197" spans="1:16" ht="16.5" x14ac:dyDescent="0.25">
      <c r="A197" s="20">
        <v>2014</v>
      </c>
      <c r="B197" s="9" t="s">
        <v>18</v>
      </c>
      <c r="C197" s="54"/>
      <c r="D197" s="54"/>
      <c r="E197" s="9" t="s">
        <v>533</v>
      </c>
      <c r="F197" s="9" t="s">
        <v>20</v>
      </c>
      <c r="G197" s="9" t="s">
        <v>534</v>
      </c>
      <c r="H197" s="9" t="s">
        <v>535</v>
      </c>
      <c r="I197" s="66"/>
      <c r="J197" s="66"/>
      <c r="K197" s="9">
        <v>24837386.420000002</v>
      </c>
      <c r="L197" s="9"/>
      <c r="M197" s="9"/>
      <c r="N197" s="9"/>
      <c r="O197" s="28">
        <f t="shared" si="6"/>
        <v>24837386.420000002</v>
      </c>
      <c r="P197" s="28">
        <f t="shared" si="7"/>
        <v>24837386.420000002</v>
      </c>
    </row>
    <row r="198" spans="1:16" ht="16.5" x14ac:dyDescent="0.25">
      <c r="A198" s="20">
        <v>2014</v>
      </c>
      <c r="B198" s="9" t="s">
        <v>18</v>
      </c>
      <c r="C198" s="54"/>
      <c r="D198" s="54"/>
      <c r="E198" s="9" t="s">
        <v>536</v>
      </c>
      <c r="F198" s="9" t="s">
        <v>20</v>
      </c>
      <c r="G198" s="9" t="s">
        <v>537</v>
      </c>
      <c r="H198" s="9" t="s">
        <v>535</v>
      </c>
      <c r="I198" s="66"/>
      <c r="J198" s="66"/>
      <c r="K198" s="9">
        <v>9257587.4700000007</v>
      </c>
      <c r="L198" s="9"/>
      <c r="M198" s="9"/>
      <c r="N198" s="9"/>
      <c r="O198" s="28">
        <f t="shared" si="6"/>
        <v>9257587.4700000007</v>
      </c>
      <c r="P198" s="28">
        <f t="shared" si="7"/>
        <v>9257587.4700000007</v>
      </c>
    </row>
    <row r="199" spans="1:16" ht="16.5" x14ac:dyDescent="0.25">
      <c r="A199" s="20">
        <v>2014</v>
      </c>
      <c r="B199" s="9" t="s">
        <v>82</v>
      </c>
      <c r="C199" s="54" t="s">
        <v>538</v>
      </c>
      <c r="D199" s="54" t="s">
        <v>539</v>
      </c>
      <c r="E199" s="9" t="s">
        <v>540</v>
      </c>
      <c r="F199" s="9" t="s">
        <v>86</v>
      </c>
      <c r="G199" s="9" t="s">
        <v>541</v>
      </c>
      <c r="H199" s="95" t="s">
        <v>1169</v>
      </c>
      <c r="I199" s="66">
        <v>41835</v>
      </c>
      <c r="J199" s="66">
        <v>42003</v>
      </c>
      <c r="K199" s="96">
        <v>9364596.0729999989</v>
      </c>
      <c r="L199" s="9"/>
      <c r="M199" s="9"/>
      <c r="N199" s="9"/>
      <c r="O199" s="28">
        <f t="shared" si="6"/>
        <v>9364596.0729999989</v>
      </c>
      <c r="P199" s="28">
        <f t="shared" si="7"/>
        <v>9364596.0729999989</v>
      </c>
    </row>
    <row r="200" spans="1:16" ht="16.5" x14ac:dyDescent="0.25">
      <c r="A200" s="20">
        <v>2014</v>
      </c>
      <c r="B200" s="9" t="s">
        <v>82</v>
      </c>
      <c r="C200" s="54"/>
      <c r="D200" s="54"/>
      <c r="E200" s="9"/>
      <c r="F200" s="9" t="s">
        <v>86</v>
      </c>
      <c r="G200" s="9" t="s">
        <v>99</v>
      </c>
      <c r="H200" s="9"/>
      <c r="I200" s="66"/>
      <c r="J200" s="66"/>
      <c r="K200" s="9"/>
      <c r="L200" s="9"/>
      <c r="M200" s="9"/>
      <c r="N200" s="9"/>
      <c r="O200" s="28">
        <f t="shared" si="6"/>
        <v>0</v>
      </c>
      <c r="P200" s="28">
        <f t="shared" si="7"/>
        <v>0</v>
      </c>
    </row>
    <row r="201" spans="1:16" ht="16.5" x14ac:dyDescent="0.25">
      <c r="A201" s="20">
        <v>2014</v>
      </c>
      <c r="B201" s="9" t="s">
        <v>82</v>
      </c>
      <c r="C201" s="54" t="s">
        <v>542</v>
      </c>
      <c r="D201" s="54" t="s">
        <v>543</v>
      </c>
      <c r="E201" s="9"/>
      <c r="F201" s="9" t="s">
        <v>86</v>
      </c>
      <c r="G201" s="9" t="s">
        <v>544</v>
      </c>
      <c r="H201" s="95" t="s">
        <v>1195</v>
      </c>
      <c r="I201" s="66">
        <v>41835</v>
      </c>
      <c r="J201" s="66">
        <v>42003</v>
      </c>
      <c r="K201" s="96">
        <v>1110938.1299999999</v>
      </c>
      <c r="L201" s="9"/>
      <c r="M201" s="9"/>
      <c r="N201" s="9"/>
      <c r="O201" s="28">
        <f t="shared" si="6"/>
        <v>1110938.1299999999</v>
      </c>
      <c r="P201" s="28">
        <f t="shared" si="7"/>
        <v>1110938.1299999999</v>
      </c>
    </row>
    <row r="202" spans="1:16" ht="16.5" x14ac:dyDescent="0.25">
      <c r="A202" s="20">
        <v>2014</v>
      </c>
      <c r="B202" s="9" t="s">
        <v>123</v>
      </c>
      <c r="C202" s="54" t="s">
        <v>545</v>
      </c>
      <c r="D202" s="54" t="s">
        <v>546</v>
      </c>
      <c r="E202" s="9" t="s">
        <v>547</v>
      </c>
      <c r="F202" s="9" t="s">
        <v>548</v>
      </c>
      <c r="G202" s="9" t="s">
        <v>549</v>
      </c>
      <c r="H202" s="97" t="s">
        <v>785</v>
      </c>
      <c r="I202" s="66">
        <v>41821</v>
      </c>
      <c r="J202" s="66">
        <v>41988</v>
      </c>
      <c r="K202" s="98">
        <f>4462784.94+60671.34</f>
        <v>4523456.28</v>
      </c>
      <c r="L202" s="9"/>
      <c r="M202" s="9"/>
      <c r="N202" s="9"/>
      <c r="O202" s="28">
        <f t="shared" si="6"/>
        <v>4523456.28</v>
      </c>
      <c r="P202" s="28">
        <f t="shared" si="7"/>
        <v>4523456.28</v>
      </c>
    </row>
    <row r="203" spans="1:16" ht="16.5" x14ac:dyDescent="0.25">
      <c r="A203" s="20">
        <v>2014</v>
      </c>
      <c r="B203" s="9" t="s">
        <v>123</v>
      </c>
      <c r="C203" s="54"/>
      <c r="D203" s="54"/>
      <c r="E203" s="9"/>
      <c r="F203" s="9" t="s">
        <v>548</v>
      </c>
      <c r="G203" s="9" t="s">
        <v>99</v>
      </c>
      <c r="H203" s="9"/>
      <c r="I203" s="66">
        <v>41821</v>
      </c>
      <c r="J203" s="66">
        <v>41882</v>
      </c>
      <c r="K203" s="9"/>
      <c r="L203" s="9"/>
      <c r="M203" s="9"/>
      <c r="N203" s="9">
        <v>60671.34</v>
      </c>
      <c r="O203" s="28">
        <f t="shared" si="6"/>
        <v>60671.34</v>
      </c>
      <c r="P203" s="28">
        <f t="shared" si="7"/>
        <v>60671.34</v>
      </c>
    </row>
    <row r="204" spans="1:16" ht="16.5" x14ac:dyDescent="0.25">
      <c r="A204" s="20">
        <v>2014</v>
      </c>
      <c r="B204" s="9" t="s">
        <v>151</v>
      </c>
      <c r="C204" s="54" t="s">
        <v>392</v>
      </c>
      <c r="D204" s="54" t="s">
        <v>393</v>
      </c>
      <c r="E204" s="9" t="s">
        <v>394</v>
      </c>
      <c r="F204" s="9" t="s">
        <v>155</v>
      </c>
      <c r="G204" s="9" t="s">
        <v>395</v>
      </c>
      <c r="H204" s="85" t="s">
        <v>1146</v>
      </c>
      <c r="I204" s="66">
        <v>41442</v>
      </c>
      <c r="J204" s="66">
        <v>41621</v>
      </c>
      <c r="K204" s="43">
        <v>7361316.2000000002</v>
      </c>
      <c r="L204" s="9"/>
      <c r="M204" s="9"/>
      <c r="N204" s="9"/>
      <c r="O204" s="28">
        <f t="shared" si="6"/>
        <v>7361316.2000000002</v>
      </c>
      <c r="P204" s="28">
        <f t="shared" si="7"/>
        <v>7361316.2000000002</v>
      </c>
    </row>
    <row r="205" spans="1:16" ht="33" x14ac:dyDescent="0.25">
      <c r="A205" s="20">
        <v>2014</v>
      </c>
      <c r="B205" s="9" t="s">
        <v>151</v>
      </c>
      <c r="C205" s="54" t="s">
        <v>550</v>
      </c>
      <c r="D205" s="54" t="s">
        <v>551</v>
      </c>
      <c r="E205" s="9" t="s">
        <v>552</v>
      </c>
      <c r="F205" s="9" t="s">
        <v>155</v>
      </c>
      <c r="G205" s="9" t="s">
        <v>553</v>
      </c>
      <c r="H205" s="99" t="s">
        <v>779</v>
      </c>
      <c r="I205" s="66">
        <v>41757</v>
      </c>
      <c r="J205" s="66">
        <v>41958</v>
      </c>
      <c r="K205" s="100">
        <v>9130625.9499999993</v>
      </c>
      <c r="L205" s="9"/>
      <c r="M205" s="9"/>
      <c r="N205" s="9"/>
      <c r="O205" s="28">
        <f t="shared" si="6"/>
        <v>9130625.9499999993</v>
      </c>
      <c r="P205" s="28">
        <f t="shared" si="7"/>
        <v>9130625.9499999993</v>
      </c>
    </row>
    <row r="206" spans="1:16" ht="16.5" x14ac:dyDescent="0.25">
      <c r="A206" s="20">
        <v>2014</v>
      </c>
      <c r="B206" s="9" t="s">
        <v>151</v>
      </c>
      <c r="C206" s="54" t="s">
        <v>554</v>
      </c>
      <c r="D206" s="54" t="s">
        <v>555</v>
      </c>
      <c r="E206" s="9"/>
      <c r="F206" s="9" t="s">
        <v>155</v>
      </c>
      <c r="G206" s="9" t="s">
        <v>556</v>
      </c>
      <c r="H206" s="95" t="s">
        <v>1196</v>
      </c>
      <c r="I206" s="66">
        <v>41757</v>
      </c>
      <c r="J206" s="66">
        <v>41958</v>
      </c>
      <c r="K206" s="96">
        <v>1511125.31</v>
      </c>
      <c r="L206" s="9"/>
      <c r="M206" s="9"/>
      <c r="N206" s="9"/>
      <c r="O206" s="28">
        <f t="shared" si="6"/>
        <v>1511125.31</v>
      </c>
      <c r="P206" s="28">
        <f t="shared" si="7"/>
        <v>1511125.31</v>
      </c>
    </row>
    <row r="207" spans="1:16" ht="16.5" x14ac:dyDescent="0.25">
      <c r="A207" s="20">
        <v>2014</v>
      </c>
      <c r="B207" s="9" t="s">
        <v>197</v>
      </c>
      <c r="C207" s="54" t="s">
        <v>415</v>
      </c>
      <c r="D207" s="54" t="s">
        <v>416</v>
      </c>
      <c r="E207" s="9" t="s">
        <v>557</v>
      </c>
      <c r="F207" s="9" t="s">
        <v>199</v>
      </c>
      <c r="G207" s="9" t="s">
        <v>417</v>
      </c>
      <c r="H207" s="81" t="s">
        <v>1158</v>
      </c>
      <c r="I207" s="66">
        <v>41636</v>
      </c>
      <c r="J207" s="66">
        <v>41759</v>
      </c>
      <c r="K207" s="43">
        <f>4100000+1786511.87</f>
        <v>5886511.8700000001</v>
      </c>
      <c r="L207" s="9"/>
      <c r="M207" s="9"/>
      <c r="N207" s="9"/>
      <c r="O207" s="28">
        <f t="shared" si="6"/>
        <v>5886511.8700000001</v>
      </c>
      <c r="P207" s="28">
        <f t="shared" si="7"/>
        <v>5886511.8700000001</v>
      </c>
    </row>
    <row r="208" spans="1:16" ht="16.5" x14ac:dyDescent="0.25">
      <c r="A208" s="20">
        <v>2014</v>
      </c>
      <c r="B208" s="9" t="s">
        <v>212</v>
      </c>
      <c r="C208" s="54" t="s">
        <v>218</v>
      </c>
      <c r="D208" s="54" t="s">
        <v>219</v>
      </c>
      <c r="E208" s="9" t="s">
        <v>558</v>
      </c>
      <c r="F208" s="9"/>
      <c r="G208" s="45" t="s">
        <v>221</v>
      </c>
      <c r="H208" s="33" t="s">
        <v>1101</v>
      </c>
      <c r="I208" s="66">
        <v>41099</v>
      </c>
      <c r="J208" s="66">
        <v>41866</v>
      </c>
      <c r="K208" s="27">
        <v>7123865.2899999991</v>
      </c>
      <c r="L208" s="9"/>
      <c r="M208" s="9"/>
      <c r="N208" s="9"/>
      <c r="O208" s="28">
        <f t="shared" si="6"/>
        <v>7123865.2899999991</v>
      </c>
      <c r="P208" s="28">
        <f t="shared" si="7"/>
        <v>7123865.2899999991</v>
      </c>
    </row>
    <row r="209" spans="1:16" ht="16.5" x14ac:dyDescent="0.25">
      <c r="A209" s="20"/>
      <c r="B209" s="9"/>
      <c r="C209" s="54"/>
      <c r="D209" s="54"/>
      <c r="E209" s="9" t="s">
        <v>0</v>
      </c>
      <c r="F209" s="9"/>
      <c r="G209" s="9"/>
      <c r="H209" s="9"/>
      <c r="I209" s="66"/>
      <c r="J209" s="66"/>
      <c r="K209" s="9"/>
      <c r="L209" s="9"/>
      <c r="M209" s="9"/>
      <c r="N209" s="9"/>
      <c r="O209" s="28">
        <f t="shared" si="6"/>
        <v>0</v>
      </c>
      <c r="P209" s="28">
        <f t="shared" si="7"/>
        <v>0</v>
      </c>
    </row>
    <row r="210" spans="1:16" ht="16.5" x14ac:dyDescent="0.25">
      <c r="A210" s="20"/>
      <c r="B210" s="9"/>
      <c r="C210" s="54"/>
      <c r="D210" s="54"/>
      <c r="E210" s="9" t="s">
        <v>559</v>
      </c>
      <c r="F210" s="9"/>
      <c r="G210" s="9"/>
      <c r="H210" s="9"/>
      <c r="I210" s="66"/>
      <c r="J210" s="66"/>
      <c r="K210" s="9"/>
      <c r="L210" s="9"/>
      <c r="M210" s="9"/>
      <c r="N210" s="9"/>
      <c r="O210" s="28">
        <f t="shared" si="6"/>
        <v>0</v>
      </c>
      <c r="P210" s="28">
        <f t="shared" si="7"/>
        <v>0</v>
      </c>
    </row>
    <row r="211" spans="1:16" ht="16.5" x14ac:dyDescent="0.25">
      <c r="A211" s="20">
        <v>2014</v>
      </c>
      <c r="B211" s="9" t="s">
        <v>212</v>
      </c>
      <c r="C211" s="54" t="s">
        <v>222</v>
      </c>
      <c r="D211" s="54" t="s">
        <v>223</v>
      </c>
      <c r="E211" s="9" t="s">
        <v>560</v>
      </c>
      <c r="F211" s="24" t="s">
        <v>214</v>
      </c>
      <c r="G211" s="45" t="s">
        <v>224</v>
      </c>
      <c r="H211" s="38" t="s">
        <v>1056</v>
      </c>
      <c r="I211" s="66">
        <v>41127</v>
      </c>
      <c r="J211" s="66">
        <v>41857</v>
      </c>
      <c r="K211" s="27">
        <v>151876738.98399997</v>
      </c>
      <c r="L211" s="9"/>
      <c r="M211" s="9"/>
      <c r="N211" s="9"/>
      <c r="O211" s="28">
        <f t="shared" si="6"/>
        <v>151876738.98399997</v>
      </c>
      <c r="P211" s="28">
        <f t="shared" si="7"/>
        <v>151876738.98399997</v>
      </c>
    </row>
    <row r="212" spans="1:16" ht="16.5" x14ac:dyDescent="0.25">
      <c r="A212" s="20"/>
      <c r="B212" s="9"/>
      <c r="C212" s="54"/>
      <c r="D212" s="54"/>
      <c r="E212" s="9" t="s">
        <v>1</v>
      </c>
      <c r="F212" s="9"/>
      <c r="G212" s="9"/>
      <c r="H212" s="9"/>
      <c r="I212" s="66"/>
      <c r="J212" s="66"/>
      <c r="K212" s="9"/>
      <c r="L212" s="9"/>
      <c r="M212" s="9"/>
      <c r="N212" s="9"/>
      <c r="O212" s="28">
        <f t="shared" si="6"/>
        <v>0</v>
      </c>
      <c r="P212" s="28">
        <f t="shared" si="7"/>
        <v>0</v>
      </c>
    </row>
    <row r="213" spans="1:16" ht="16.5" x14ac:dyDescent="0.25">
      <c r="A213" s="20"/>
      <c r="B213" s="9"/>
      <c r="C213" s="54"/>
      <c r="D213" s="54"/>
      <c r="E213" s="9" t="s">
        <v>561</v>
      </c>
      <c r="F213" s="9" t="s">
        <v>214</v>
      </c>
      <c r="G213" s="9" t="s">
        <v>224</v>
      </c>
      <c r="H213" s="9" t="s">
        <v>225</v>
      </c>
      <c r="I213" s="66"/>
      <c r="J213" s="66"/>
      <c r="K213" s="9"/>
      <c r="L213" s="9"/>
      <c r="M213" s="9"/>
      <c r="N213" s="9"/>
      <c r="O213" s="28">
        <f t="shared" si="6"/>
        <v>0</v>
      </c>
      <c r="P213" s="28">
        <f t="shared" si="7"/>
        <v>0</v>
      </c>
    </row>
    <row r="214" spans="1:16" ht="16.5" x14ac:dyDescent="0.25">
      <c r="A214" s="20">
        <v>2014</v>
      </c>
      <c r="B214" s="9" t="s">
        <v>212</v>
      </c>
      <c r="C214" s="54"/>
      <c r="D214" s="54"/>
      <c r="E214" s="9"/>
      <c r="F214" s="9" t="s">
        <v>214</v>
      </c>
      <c r="G214" s="9" t="s">
        <v>562</v>
      </c>
      <c r="H214" s="9"/>
      <c r="I214" s="66">
        <v>41127</v>
      </c>
      <c r="J214" s="66">
        <v>41851</v>
      </c>
      <c r="K214" s="9"/>
      <c r="L214" s="9"/>
      <c r="M214" s="9"/>
      <c r="N214" s="9">
        <v>166886.76999999999</v>
      </c>
      <c r="O214" s="28">
        <f t="shared" si="6"/>
        <v>166886.76999999999</v>
      </c>
      <c r="P214" s="28">
        <f t="shared" si="7"/>
        <v>166886.76999999999</v>
      </c>
    </row>
    <row r="215" spans="1:16" ht="16.5" x14ac:dyDescent="0.25">
      <c r="A215" s="20">
        <v>2014</v>
      </c>
      <c r="B215" s="9" t="s">
        <v>268</v>
      </c>
      <c r="C215" s="54" t="s">
        <v>563</v>
      </c>
      <c r="D215" s="54" t="s">
        <v>564</v>
      </c>
      <c r="E215" s="9" t="s">
        <v>565</v>
      </c>
      <c r="F215" s="24" t="s">
        <v>464</v>
      </c>
      <c r="G215" s="101" t="s">
        <v>566</v>
      </c>
      <c r="H215" s="102" t="s">
        <v>789</v>
      </c>
      <c r="I215" s="66">
        <v>41821</v>
      </c>
      <c r="J215" s="66">
        <v>41988</v>
      </c>
      <c r="K215" s="96">
        <v>2114790</v>
      </c>
      <c r="L215" s="9"/>
      <c r="M215" s="9"/>
      <c r="N215" s="9"/>
      <c r="O215" s="28">
        <f t="shared" si="6"/>
        <v>2114790</v>
      </c>
      <c r="P215" s="28">
        <f t="shared" si="7"/>
        <v>2114790</v>
      </c>
    </row>
    <row r="216" spans="1:16" ht="16.5" x14ac:dyDescent="0.25">
      <c r="A216" s="20">
        <v>2014</v>
      </c>
      <c r="B216" s="9" t="s">
        <v>460</v>
      </c>
      <c r="C216" s="54" t="s">
        <v>465</v>
      </c>
      <c r="D216" s="54" t="s">
        <v>654</v>
      </c>
      <c r="E216" s="12" t="s">
        <v>655</v>
      </c>
      <c r="G216" s="90" t="s">
        <v>1177</v>
      </c>
      <c r="H216" s="90" t="s">
        <v>1178</v>
      </c>
      <c r="I216" s="66">
        <v>41478</v>
      </c>
      <c r="J216" s="66">
        <v>42200</v>
      </c>
      <c r="K216" s="43">
        <v>507053007.72000003</v>
      </c>
      <c r="L216" s="43">
        <v>33550551.469999999</v>
      </c>
      <c r="M216" s="9"/>
      <c r="N216" s="9"/>
      <c r="O216" s="28">
        <f t="shared" ref="O216" si="8">+K216+L216-M216+N216</f>
        <v>540603559.19000006</v>
      </c>
      <c r="P216" s="28">
        <f t="shared" ref="P216" si="9">+K216+L216-M216+N216</f>
        <v>540603559.19000006</v>
      </c>
    </row>
    <row r="217" spans="1:16" ht="16.5" x14ac:dyDescent="0.25">
      <c r="A217" s="20">
        <v>2014</v>
      </c>
      <c r="B217" s="9" t="s">
        <v>460</v>
      </c>
      <c r="C217" s="54"/>
      <c r="D217" s="54" t="s">
        <v>567</v>
      </c>
      <c r="E217" s="9"/>
      <c r="F217" s="9" t="s">
        <v>464</v>
      </c>
      <c r="G217" s="9"/>
      <c r="H217" s="9"/>
      <c r="I217" s="66"/>
      <c r="J217" s="66"/>
      <c r="K217" s="9"/>
      <c r="L217" s="9"/>
      <c r="M217" s="9"/>
      <c r="N217" s="9"/>
      <c r="O217" s="28">
        <f t="shared" si="6"/>
        <v>0</v>
      </c>
      <c r="P217" s="28">
        <f t="shared" si="7"/>
        <v>0</v>
      </c>
    </row>
    <row r="218" spans="1:16" ht="16.5" x14ac:dyDescent="0.25">
      <c r="A218" s="20">
        <v>2014</v>
      </c>
      <c r="B218" s="9" t="s">
        <v>460</v>
      </c>
      <c r="C218" s="54"/>
      <c r="D218" s="54" t="s">
        <v>567</v>
      </c>
      <c r="E218" s="9"/>
      <c r="F218" s="9" t="s">
        <v>464</v>
      </c>
      <c r="G218" s="9"/>
      <c r="H218" s="9"/>
      <c r="I218" s="66"/>
      <c r="J218" s="66"/>
      <c r="K218" s="9"/>
      <c r="L218" s="9"/>
      <c r="M218" s="9"/>
      <c r="N218" s="9"/>
      <c r="O218" s="28">
        <f t="shared" ref="O218:O282" si="10">+K218+L218-M218+N218</f>
        <v>0</v>
      </c>
      <c r="P218" s="28">
        <f t="shared" ref="P218:P282" si="11">+K218+L218-M218+N218</f>
        <v>0</v>
      </c>
    </row>
    <row r="219" spans="1:16" ht="16.5" x14ac:dyDescent="0.25">
      <c r="A219" s="20">
        <v>2014</v>
      </c>
      <c r="B219" s="9" t="s">
        <v>460</v>
      </c>
      <c r="C219" s="54" t="s">
        <v>467</v>
      </c>
      <c r="D219" s="54" t="s">
        <v>468</v>
      </c>
      <c r="E219" s="9" t="s">
        <v>568</v>
      </c>
      <c r="F219" s="24" t="s">
        <v>464</v>
      </c>
      <c r="G219" s="90" t="s">
        <v>1179</v>
      </c>
      <c r="H219" s="90" t="s">
        <v>1099</v>
      </c>
      <c r="I219" s="66">
        <v>41478</v>
      </c>
      <c r="J219" s="66">
        <v>42237</v>
      </c>
      <c r="K219" s="43">
        <v>5933140.5200000005</v>
      </c>
      <c r="L219" s="9"/>
      <c r="M219" s="9"/>
      <c r="N219" s="9"/>
      <c r="O219" s="28">
        <f t="shared" si="10"/>
        <v>5933140.5200000005</v>
      </c>
      <c r="P219" s="28">
        <f t="shared" si="11"/>
        <v>5933140.5200000005</v>
      </c>
    </row>
    <row r="220" spans="1:16" ht="16.5" x14ac:dyDescent="0.25">
      <c r="A220" s="20"/>
      <c r="B220" s="9"/>
      <c r="C220" s="54"/>
      <c r="D220" s="54"/>
      <c r="E220" s="9" t="s">
        <v>569</v>
      </c>
      <c r="F220" s="9" t="s">
        <v>464</v>
      </c>
      <c r="G220" s="9"/>
      <c r="H220" s="9"/>
      <c r="I220" s="66"/>
      <c r="J220" s="66"/>
      <c r="K220" s="9"/>
      <c r="L220" s="9"/>
      <c r="M220" s="9"/>
      <c r="N220" s="9"/>
      <c r="O220" s="28">
        <f t="shared" si="10"/>
        <v>0</v>
      </c>
      <c r="P220" s="28">
        <f t="shared" si="11"/>
        <v>0</v>
      </c>
    </row>
    <row r="221" spans="1:16" ht="16.5" x14ac:dyDescent="0.25">
      <c r="A221" s="20">
        <v>2014</v>
      </c>
      <c r="B221" s="9" t="s">
        <v>460</v>
      </c>
      <c r="C221" s="54"/>
      <c r="D221" s="54"/>
      <c r="E221" s="9"/>
      <c r="F221" s="9" t="s">
        <v>464</v>
      </c>
      <c r="G221" s="9"/>
      <c r="H221" s="9"/>
      <c r="I221" s="66"/>
      <c r="J221" s="66"/>
      <c r="K221" s="9"/>
      <c r="L221" s="9"/>
      <c r="M221" s="9"/>
      <c r="N221" s="9"/>
      <c r="O221" s="28">
        <f t="shared" si="10"/>
        <v>0</v>
      </c>
      <c r="P221" s="28">
        <f t="shared" si="11"/>
        <v>0</v>
      </c>
    </row>
    <row r="222" spans="1:16" ht="16.5" x14ac:dyDescent="0.25">
      <c r="A222" s="20"/>
      <c r="B222" s="9"/>
      <c r="C222" s="54"/>
      <c r="D222" s="54"/>
      <c r="E222" s="9"/>
      <c r="F222" s="9"/>
      <c r="G222" s="9"/>
      <c r="H222" s="9"/>
      <c r="I222" s="66"/>
      <c r="J222" s="66"/>
      <c r="K222" s="9"/>
      <c r="L222" s="9"/>
      <c r="M222" s="9"/>
      <c r="N222" s="9"/>
      <c r="O222" s="28">
        <f t="shared" si="10"/>
        <v>0</v>
      </c>
      <c r="P222" s="28">
        <f t="shared" si="11"/>
        <v>0</v>
      </c>
    </row>
    <row r="223" spans="1:16" ht="16.5" x14ac:dyDescent="0.25">
      <c r="A223" s="20"/>
      <c r="B223" s="9"/>
      <c r="C223" s="54"/>
      <c r="D223" s="54"/>
      <c r="E223" s="9"/>
      <c r="F223" s="9"/>
      <c r="G223" s="9"/>
      <c r="H223" s="9"/>
      <c r="I223" s="66"/>
      <c r="J223" s="66"/>
      <c r="K223" s="9"/>
      <c r="L223" s="9"/>
      <c r="M223" s="9"/>
      <c r="N223" s="9"/>
      <c r="O223" s="28">
        <f t="shared" si="10"/>
        <v>0</v>
      </c>
      <c r="P223" s="28">
        <f t="shared" si="11"/>
        <v>0</v>
      </c>
    </row>
    <row r="224" spans="1:16" ht="16.5" x14ac:dyDescent="0.25">
      <c r="A224" s="20">
        <v>2014</v>
      </c>
      <c r="B224" s="9" t="s">
        <v>460</v>
      </c>
      <c r="C224" s="54" t="s">
        <v>461</v>
      </c>
      <c r="D224" s="54" t="s">
        <v>462</v>
      </c>
      <c r="E224" s="2" t="s">
        <v>463</v>
      </c>
      <c r="F224" s="9" t="s">
        <v>464</v>
      </c>
      <c r="G224" s="90" t="s">
        <v>1175</v>
      </c>
      <c r="H224" s="90" t="s">
        <v>1176</v>
      </c>
      <c r="I224" s="66">
        <v>41428</v>
      </c>
      <c r="J224" s="66">
        <v>41578</v>
      </c>
      <c r="K224" s="43">
        <v>55323762.740000002</v>
      </c>
      <c r="L224" s="9"/>
      <c r="M224" s="9"/>
      <c r="N224" s="9"/>
      <c r="O224" s="28">
        <f t="shared" si="10"/>
        <v>55323762.740000002</v>
      </c>
      <c r="P224" s="28">
        <f t="shared" si="11"/>
        <v>55323762.740000002</v>
      </c>
    </row>
    <row r="225" spans="1:16" ht="16.5" x14ac:dyDescent="0.25">
      <c r="A225" s="20">
        <v>2014</v>
      </c>
      <c r="B225" s="9" t="s">
        <v>570</v>
      </c>
      <c r="C225" s="54"/>
      <c r="D225" s="54" t="s">
        <v>571</v>
      </c>
      <c r="E225" s="9" t="s">
        <v>572</v>
      </c>
      <c r="F225" s="9" t="s">
        <v>573</v>
      </c>
      <c r="G225" s="90" t="s">
        <v>1177</v>
      </c>
      <c r="H225" s="90" t="s">
        <v>1178</v>
      </c>
      <c r="I225" s="66">
        <v>41478</v>
      </c>
      <c r="J225" s="66">
        <v>42200</v>
      </c>
      <c r="K225" s="43">
        <v>507053007.72000003</v>
      </c>
      <c r="L225" s="9"/>
      <c r="M225" s="9"/>
      <c r="N225" s="9"/>
      <c r="O225" s="28">
        <f t="shared" si="10"/>
        <v>507053007.72000003</v>
      </c>
      <c r="P225" s="28">
        <f t="shared" si="11"/>
        <v>507053007.72000003</v>
      </c>
    </row>
    <row r="226" spans="1:16" ht="49.5" x14ac:dyDescent="0.25">
      <c r="A226" s="20">
        <v>2014</v>
      </c>
      <c r="B226" s="9" t="s">
        <v>574</v>
      </c>
      <c r="C226" s="54" t="s">
        <v>575</v>
      </c>
      <c r="D226" s="54" t="s">
        <v>576</v>
      </c>
      <c r="E226" s="9"/>
      <c r="F226" s="9" t="s">
        <v>577</v>
      </c>
      <c r="G226" s="9" t="s">
        <v>578</v>
      </c>
      <c r="H226" s="103" t="s">
        <v>1197</v>
      </c>
      <c r="I226" s="66">
        <v>41913</v>
      </c>
      <c r="J226" s="66">
        <v>42216</v>
      </c>
      <c r="K226" s="96">
        <v>58557493.079999998</v>
      </c>
      <c r="L226" s="9"/>
      <c r="M226" s="9"/>
      <c r="N226" s="9"/>
      <c r="O226" s="28">
        <f t="shared" si="10"/>
        <v>58557493.079999998</v>
      </c>
      <c r="P226" s="28">
        <f t="shared" si="11"/>
        <v>58557493.079999998</v>
      </c>
    </row>
    <row r="227" spans="1:16" ht="16.5" x14ac:dyDescent="0.25">
      <c r="A227" s="20"/>
      <c r="B227" s="9"/>
      <c r="C227" s="54"/>
      <c r="D227" s="54"/>
      <c r="E227" s="9"/>
      <c r="F227" s="9"/>
      <c r="G227" s="9"/>
      <c r="H227" s="9"/>
      <c r="I227" s="66"/>
      <c r="J227" s="66"/>
      <c r="K227" s="9"/>
      <c r="L227" s="9"/>
      <c r="M227" s="9"/>
      <c r="N227" s="9"/>
      <c r="O227" s="28">
        <f t="shared" si="10"/>
        <v>0</v>
      </c>
      <c r="P227" s="28">
        <f t="shared" si="11"/>
        <v>0</v>
      </c>
    </row>
    <row r="228" spans="1:16" ht="16.5" x14ac:dyDescent="0.25">
      <c r="A228" s="20"/>
      <c r="B228" s="9"/>
      <c r="C228" s="54"/>
      <c r="D228" s="54"/>
      <c r="E228" s="9"/>
      <c r="F228" s="9"/>
      <c r="G228" s="9"/>
      <c r="H228" s="9"/>
      <c r="I228" s="66"/>
      <c r="J228" s="66"/>
      <c r="K228" s="9"/>
      <c r="L228" s="9"/>
      <c r="M228" s="9"/>
      <c r="N228" s="9"/>
      <c r="O228" s="28">
        <f t="shared" si="10"/>
        <v>0</v>
      </c>
      <c r="P228" s="28">
        <f t="shared" si="11"/>
        <v>0</v>
      </c>
    </row>
    <row r="229" spans="1:16" ht="16.5" x14ac:dyDescent="0.25">
      <c r="A229" s="20">
        <v>2014</v>
      </c>
      <c r="B229" s="9" t="s">
        <v>579</v>
      </c>
      <c r="C229" s="54" t="s">
        <v>580</v>
      </c>
      <c r="D229" s="54" t="s">
        <v>581</v>
      </c>
      <c r="E229" s="9" t="s">
        <v>582</v>
      </c>
      <c r="F229" s="9" t="s">
        <v>583</v>
      </c>
      <c r="G229" s="9" t="s">
        <v>584</v>
      </c>
      <c r="H229" s="104" t="s">
        <v>1198</v>
      </c>
      <c r="I229" s="66">
        <v>41995</v>
      </c>
      <c r="J229" s="66">
        <v>42369</v>
      </c>
      <c r="K229" s="96">
        <v>26953527.079999998</v>
      </c>
      <c r="L229" s="9"/>
      <c r="M229" s="9"/>
      <c r="N229" s="9"/>
      <c r="O229" s="28">
        <f t="shared" si="10"/>
        <v>26953527.079999998</v>
      </c>
      <c r="P229" s="28">
        <f t="shared" si="11"/>
        <v>26953527.079999998</v>
      </c>
    </row>
    <row r="230" spans="1:16" ht="16.5" x14ac:dyDescent="0.25">
      <c r="A230" s="20">
        <v>2014</v>
      </c>
      <c r="B230" s="9" t="s">
        <v>585</v>
      </c>
      <c r="C230" s="54" t="s">
        <v>483</v>
      </c>
      <c r="D230" s="54" t="s">
        <v>484</v>
      </c>
      <c r="E230" s="9"/>
      <c r="F230" s="9" t="s">
        <v>319</v>
      </c>
      <c r="G230" s="75" t="s">
        <v>1184</v>
      </c>
      <c r="H230" s="75" t="s">
        <v>1185</v>
      </c>
      <c r="I230" s="66">
        <v>41334</v>
      </c>
      <c r="J230" s="66">
        <v>41943</v>
      </c>
      <c r="K230" s="77">
        <v>4973892.07</v>
      </c>
      <c r="L230" s="9"/>
      <c r="M230" s="9"/>
      <c r="N230" s="9"/>
      <c r="O230" s="28">
        <f t="shared" si="10"/>
        <v>4973892.07</v>
      </c>
      <c r="P230" s="28">
        <f t="shared" si="11"/>
        <v>4973892.07</v>
      </c>
    </row>
    <row r="231" spans="1:16" ht="16.5" x14ac:dyDescent="0.25">
      <c r="A231" s="20">
        <v>2014</v>
      </c>
      <c r="B231" s="9" t="s">
        <v>585</v>
      </c>
      <c r="C231" s="54" t="s">
        <v>485</v>
      </c>
      <c r="D231" s="54" t="s">
        <v>486</v>
      </c>
      <c r="E231" s="9" t="s">
        <v>487</v>
      </c>
      <c r="F231" s="9" t="s">
        <v>319</v>
      </c>
      <c r="G231" s="75" t="s">
        <v>488</v>
      </c>
      <c r="H231" s="75" t="s">
        <v>1186</v>
      </c>
      <c r="I231" s="66">
        <v>41334</v>
      </c>
      <c r="J231" s="66">
        <v>41943</v>
      </c>
      <c r="K231" s="77">
        <v>6165600</v>
      </c>
      <c r="L231" s="9"/>
      <c r="M231" s="9"/>
      <c r="N231" s="9"/>
      <c r="O231" s="28">
        <f t="shared" si="10"/>
        <v>6165600</v>
      </c>
      <c r="P231" s="28">
        <f t="shared" si="11"/>
        <v>6165600</v>
      </c>
    </row>
    <row r="232" spans="1:16" ht="16.5" x14ac:dyDescent="0.25">
      <c r="A232" s="20">
        <v>2014</v>
      </c>
      <c r="B232" s="9" t="s">
        <v>585</v>
      </c>
      <c r="C232" s="54"/>
      <c r="D232" s="54"/>
      <c r="E232" s="9"/>
      <c r="F232" s="9" t="s">
        <v>319</v>
      </c>
      <c r="G232" s="9" t="s">
        <v>99</v>
      </c>
      <c r="H232" s="9"/>
      <c r="I232" s="66">
        <v>41640</v>
      </c>
      <c r="J232" s="66">
        <v>41943</v>
      </c>
      <c r="K232" s="9"/>
      <c r="L232" s="9"/>
      <c r="M232" s="9"/>
      <c r="N232" s="9"/>
      <c r="O232" s="28">
        <f t="shared" si="10"/>
        <v>0</v>
      </c>
      <c r="P232" s="28">
        <f t="shared" si="11"/>
        <v>0</v>
      </c>
    </row>
    <row r="233" spans="1:16" ht="16.5" x14ac:dyDescent="0.25">
      <c r="A233" s="20">
        <v>2014</v>
      </c>
      <c r="B233" s="9" t="s">
        <v>585</v>
      </c>
      <c r="C233" s="54" t="s">
        <v>489</v>
      </c>
      <c r="D233" s="54" t="s">
        <v>490</v>
      </c>
      <c r="E233" s="9" t="s">
        <v>586</v>
      </c>
      <c r="F233" s="9" t="s">
        <v>319</v>
      </c>
      <c r="G233" s="75" t="s">
        <v>1094</v>
      </c>
      <c r="H233" s="75" t="s">
        <v>1095</v>
      </c>
      <c r="I233" s="66">
        <v>41334</v>
      </c>
      <c r="J233" s="66">
        <v>41943</v>
      </c>
      <c r="K233" s="77">
        <v>3526745.48</v>
      </c>
      <c r="L233" s="9"/>
      <c r="M233" s="9"/>
      <c r="N233" s="9"/>
      <c r="O233" s="28">
        <f t="shared" si="10"/>
        <v>3526745.48</v>
      </c>
      <c r="P233" s="28">
        <f t="shared" si="11"/>
        <v>3526745.48</v>
      </c>
    </row>
    <row r="234" spans="1:16" ht="16.5" x14ac:dyDescent="0.25">
      <c r="A234" s="20">
        <v>2014</v>
      </c>
      <c r="B234" s="9" t="s">
        <v>585</v>
      </c>
      <c r="C234" s="54" t="s">
        <v>491</v>
      </c>
      <c r="D234" s="54" t="s">
        <v>492</v>
      </c>
      <c r="E234" s="9"/>
      <c r="F234" s="9" t="s">
        <v>319</v>
      </c>
      <c r="G234" s="9" t="s">
        <v>106</v>
      </c>
      <c r="H234" s="75" t="s">
        <v>1187</v>
      </c>
      <c r="I234" s="66">
        <v>41334</v>
      </c>
      <c r="J234" s="66">
        <v>41943</v>
      </c>
      <c r="K234" s="77">
        <v>2317424.1999999997</v>
      </c>
      <c r="L234" s="9"/>
      <c r="M234" s="9"/>
      <c r="N234" s="9"/>
      <c r="O234" s="28">
        <f t="shared" si="10"/>
        <v>2317424.1999999997</v>
      </c>
      <c r="P234" s="28">
        <f t="shared" si="11"/>
        <v>2317424.1999999997</v>
      </c>
    </row>
    <row r="235" spans="1:16" ht="16.5" x14ac:dyDescent="0.25">
      <c r="A235" s="20">
        <v>2014</v>
      </c>
      <c r="B235" s="9" t="s">
        <v>585</v>
      </c>
      <c r="C235" s="54" t="s">
        <v>493</v>
      </c>
      <c r="D235" s="54" t="s">
        <v>494</v>
      </c>
      <c r="E235" s="9"/>
      <c r="F235" s="9" t="s">
        <v>319</v>
      </c>
      <c r="G235" s="9" t="s">
        <v>109</v>
      </c>
      <c r="H235" s="75" t="s">
        <v>1188</v>
      </c>
      <c r="I235" s="66">
        <v>41334</v>
      </c>
      <c r="J235" s="66">
        <v>41943</v>
      </c>
      <c r="K235" s="77">
        <v>2619091</v>
      </c>
      <c r="L235" s="9"/>
      <c r="M235" s="9"/>
      <c r="N235" s="9"/>
      <c r="O235" s="28">
        <f t="shared" si="10"/>
        <v>2619091</v>
      </c>
      <c r="P235" s="28">
        <f t="shared" si="11"/>
        <v>2619091</v>
      </c>
    </row>
    <row r="236" spans="1:16" ht="31.5" x14ac:dyDescent="0.25">
      <c r="A236" s="20">
        <v>2014</v>
      </c>
      <c r="B236" s="9" t="s">
        <v>585</v>
      </c>
      <c r="C236" s="54" t="s">
        <v>495</v>
      </c>
      <c r="D236" s="54" t="s">
        <v>496</v>
      </c>
      <c r="E236" s="9" t="s">
        <v>587</v>
      </c>
      <c r="F236" s="9" t="s">
        <v>319</v>
      </c>
      <c r="G236" s="9" t="s">
        <v>497</v>
      </c>
      <c r="H236" s="75" t="s">
        <v>1189</v>
      </c>
      <c r="I236" s="66">
        <v>41334</v>
      </c>
      <c r="J236" s="66">
        <v>41943</v>
      </c>
      <c r="K236" s="77">
        <v>2328091.06</v>
      </c>
      <c r="L236" s="9"/>
      <c r="M236" s="9"/>
      <c r="N236" s="9"/>
      <c r="O236" s="28">
        <f t="shared" si="10"/>
        <v>2328091.06</v>
      </c>
      <c r="P236" s="28">
        <f t="shared" si="11"/>
        <v>2328091.06</v>
      </c>
    </row>
    <row r="237" spans="1:16" ht="16.5" x14ac:dyDescent="0.25">
      <c r="A237" s="20">
        <v>2014</v>
      </c>
      <c r="B237" s="9" t="s">
        <v>585</v>
      </c>
      <c r="C237" s="54" t="s">
        <v>498</v>
      </c>
      <c r="D237" s="54" t="s">
        <v>499</v>
      </c>
      <c r="E237" s="9" t="s">
        <v>500</v>
      </c>
      <c r="F237" s="9" t="s">
        <v>319</v>
      </c>
      <c r="G237" s="9" t="s">
        <v>325</v>
      </c>
      <c r="H237" s="75" t="s">
        <v>229</v>
      </c>
      <c r="I237" s="66">
        <v>41334</v>
      </c>
      <c r="J237" s="66">
        <v>41943</v>
      </c>
      <c r="K237" s="77">
        <v>4403973.1400000006</v>
      </c>
      <c r="L237" s="9"/>
      <c r="M237" s="9"/>
      <c r="N237" s="9"/>
      <c r="O237" s="28">
        <f t="shared" si="10"/>
        <v>4403973.1400000006</v>
      </c>
      <c r="P237" s="28">
        <f t="shared" si="11"/>
        <v>4403973.1400000006</v>
      </c>
    </row>
    <row r="238" spans="1:16" ht="16.5" x14ac:dyDescent="0.25">
      <c r="A238" s="20">
        <v>2014</v>
      </c>
      <c r="B238" s="9" t="s">
        <v>585</v>
      </c>
      <c r="C238" s="54" t="s">
        <v>588</v>
      </c>
      <c r="D238" s="54" t="s">
        <v>589</v>
      </c>
      <c r="E238" s="9" t="s">
        <v>590</v>
      </c>
      <c r="F238" s="9" t="s">
        <v>319</v>
      </c>
      <c r="G238" s="9" t="s">
        <v>591</v>
      </c>
      <c r="H238" s="81" t="s">
        <v>1100</v>
      </c>
      <c r="I238" s="66">
        <v>41306</v>
      </c>
      <c r="J238" s="66">
        <v>40999</v>
      </c>
      <c r="K238" s="43">
        <v>435998.07999999996</v>
      </c>
      <c r="L238" s="9"/>
      <c r="M238" s="9"/>
      <c r="N238" s="9"/>
      <c r="O238" s="28">
        <f t="shared" si="10"/>
        <v>435998.07999999996</v>
      </c>
      <c r="P238" s="28">
        <f t="shared" si="11"/>
        <v>435998.07999999996</v>
      </c>
    </row>
    <row r="239" spans="1:16" ht="16.5" x14ac:dyDescent="0.25">
      <c r="A239" s="20">
        <v>2014</v>
      </c>
      <c r="B239" s="9" t="s">
        <v>585</v>
      </c>
      <c r="C239" s="54" t="s">
        <v>421</v>
      </c>
      <c r="D239" s="54" t="s">
        <v>422</v>
      </c>
      <c r="E239" s="9" t="s">
        <v>423</v>
      </c>
      <c r="F239" s="9" t="s">
        <v>319</v>
      </c>
      <c r="G239" s="9" t="s">
        <v>424</v>
      </c>
      <c r="H239" s="88" t="s">
        <v>1159</v>
      </c>
      <c r="I239" s="66">
        <v>41487</v>
      </c>
      <c r="J239" s="66">
        <v>41636</v>
      </c>
      <c r="K239" s="43">
        <v>21247411.239999998</v>
      </c>
      <c r="L239" s="9"/>
      <c r="M239" s="9"/>
      <c r="N239" s="9"/>
      <c r="O239" s="28">
        <f t="shared" si="10"/>
        <v>21247411.239999998</v>
      </c>
      <c r="P239" s="28">
        <f t="shared" si="11"/>
        <v>21247411.239999998</v>
      </c>
    </row>
    <row r="240" spans="1:16" ht="16.5" x14ac:dyDescent="0.25">
      <c r="A240" s="20">
        <v>2014</v>
      </c>
      <c r="B240" s="9" t="s">
        <v>585</v>
      </c>
      <c r="C240" s="54" t="s">
        <v>48</v>
      </c>
      <c r="D240" s="54" t="s">
        <v>592</v>
      </c>
      <c r="E240" s="9"/>
      <c r="F240" s="9" t="s">
        <v>319</v>
      </c>
      <c r="G240" s="9" t="s">
        <v>593</v>
      </c>
      <c r="H240" s="9" t="s">
        <v>594</v>
      </c>
      <c r="I240" s="66">
        <v>41822</v>
      </c>
      <c r="J240" s="66">
        <v>41836</v>
      </c>
      <c r="K240" s="9">
        <v>145108.04</v>
      </c>
      <c r="L240" s="9"/>
      <c r="M240" s="9"/>
      <c r="N240" s="9"/>
      <c r="O240" s="28">
        <f t="shared" si="10"/>
        <v>145108.04</v>
      </c>
      <c r="P240" s="28">
        <f t="shared" si="11"/>
        <v>145108.04</v>
      </c>
    </row>
    <row r="241" spans="1:16" ht="16.5" x14ac:dyDescent="0.25">
      <c r="A241" s="20">
        <v>2014</v>
      </c>
      <c r="B241" s="9" t="s">
        <v>585</v>
      </c>
      <c r="C241" s="54" t="s">
        <v>595</v>
      </c>
      <c r="D241" s="54" t="s">
        <v>596</v>
      </c>
      <c r="E241" s="9" t="s">
        <v>597</v>
      </c>
      <c r="F241" s="9" t="s">
        <v>319</v>
      </c>
      <c r="G241" s="9" t="s">
        <v>598</v>
      </c>
      <c r="H241" s="105" t="s">
        <v>1199</v>
      </c>
      <c r="I241" s="66">
        <v>41841</v>
      </c>
      <c r="J241" s="66">
        <v>41930</v>
      </c>
      <c r="K241" s="96">
        <v>597877.5</v>
      </c>
      <c r="L241" s="9"/>
      <c r="M241" s="9"/>
      <c r="N241" s="9"/>
      <c r="O241" s="28">
        <f t="shared" si="10"/>
        <v>597877.5</v>
      </c>
      <c r="P241" s="28">
        <f t="shared" si="11"/>
        <v>597877.5</v>
      </c>
    </row>
    <row r="242" spans="1:16" ht="16.5" x14ac:dyDescent="0.25">
      <c r="A242" s="20">
        <v>2014</v>
      </c>
      <c r="B242" s="9" t="s">
        <v>585</v>
      </c>
      <c r="C242" s="54" t="s">
        <v>48</v>
      </c>
      <c r="D242" s="54" t="s">
        <v>599</v>
      </c>
      <c r="E242" s="9"/>
      <c r="F242" s="9" t="s">
        <v>319</v>
      </c>
      <c r="G242" s="9" t="s">
        <v>600</v>
      </c>
      <c r="H242" s="106" t="s">
        <v>1200</v>
      </c>
      <c r="I242" s="66">
        <v>41842</v>
      </c>
      <c r="J242" s="66">
        <v>42004</v>
      </c>
      <c r="K242" s="96">
        <v>238712.52</v>
      </c>
      <c r="L242" s="9"/>
      <c r="M242" s="9"/>
      <c r="N242" s="9"/>
      <c r="O242" s="28">
        <f t="shared" si="10"/>
        <v>238712.52</v>
      </c>
      <c r="P242" s="28">
        <f t="shared" si="11"/>
        <v>238712.52</v>
      </c>
    </row>
    <row r="243" spans="1:16" ht="16.5" x14ac:dyDescent="0.25">
      <c r="A243" s="20">
        <v>2014</v>
      </c>
      <c r="B243" s="9" t="s">
        <v>585</v>
      </c>
      <c r="C243" s="54" t="s">
        <v>48</v>
      </c>
      <c r="D243" s="54" t="s">
        <v>601</v>
      </c>
      <c r="E243" s="9"/>
      <c r="F243" s="9" t="s">
        <v>319</v>
      </c>
      <c r="G243" s="9" t="s">
        <v>602</v>
      </c>
      <c r="H243" s="107" t="s">
        <v>603</v>
      </c>
      <c r="I243" s="66">
        <v>41852</v>
      </c>
      <c r="J243" s="66">
        <v>42215</v>
      </c>
      <c r="K243" s="96">
        <v>1593612.93</v>
      </c>
      <c r="L243" s="9"/>
      <c r="M243" s="9"/>
      <c r="N243" s="9"/>
      <c r="O243" s="28">
        <f t="shared" si="10"/>
        <v>1593612.93</v>
      </c>
      <c r="P243" s="28">
        <f t="shared" si="11"/>
        <v>1593612.93</v>
      </c>
    </row>
    <row r="244" spans="1:16" ht="33" x14ac:dyDescent="0.25">
      <c r="A244" s="20">
        <v>2014</v>
      </c>
      <c r="B244" s="9" t="s">
        <v>585</v>
      </c>
      <c r="C244" s="54" t="s">
        <v>604</v>
      </c>
      <c r="D244" s="54" t="s">
        <v>605</v>
      </c>
      <c r="E244" s="9" t="s">
        <v>606</v>
      </c>
      <c r="F244" s="9" t="s">
        <v>319</v>
      </c>
      <c r="G244" s="9" t="s">
        <v>607</v>
      </c>
      <c r="H244" s="104" t="s">
        <v>943</v>
      </c>
      <c r="I244" s="66">
        <v>41887</v>
      </c>
      <c r="J244" s="66">
        <v>41916</v>
      </c>
      <c r="K244" s="96">
        <v>47665.11</v>
      </c>
      <c r="L244" s="9"/>
      <c r="M244" s="9"/>
      <c r="N244" s="9"/>
      <c r="O244" s="28">
        <f t="shared" si="10"/>
        <v>47665.11</v>
      </c>
      <c r="P244" s="28">
        <f t="shared" si="11"/>
        <v>47665.11</v>
      </c>
    </row>
    <row r="245" spans="1:16" ht="16.5" x14ac:dyDescent="0.25">
      <c r="A245" s="20">
        <v>2014</v>
      </c>
      <c r="B245" s="9" t="s">
        <v>585</v>
      </c>
      <c r="C245" s="54" t="s">
        <v>48</v>
      </c>
      <c r="D245" s="54" t="s">
        <v>608</v>
      </c>
      <c r="E245" s="9"/>
      <c r="F245" s="9" t="s">
        <v>319</v>
      </c>
      <c r="G245" s="9" t="s">
        <v>609</v>
      </c>
      <c r="H245" s="9" t="s">
        <v>610</v>
      </c>
      <c r="I245" s="66">
        <v>41885</v>
      </c>
      <c r="J245" s="66">
        <v>41891</v>
      </c>
      <c r="K245" s="9">
        <v>136840.79999999999</v>
      </c>
      <c r="L245" s="9"/>
      <c r="M245" s="9"/>
      <c r="N245" s="9"/>
      <c r="O245" s="28">
        <f t="shared" si="10"/>
        <v>136840.79999999999</v>
      </c>
      <c r="P245" s="28">
        <f t="shared" si="11"/>
        <v>136840.79999999999</v>
      </c>
    </row>
    <row r="246" spans="1:16" ht="16.5" x14ac:dyDescent="0.25">
      <c r="A246" s="20">
        <v>2014</v>
      </c>
      <c r="B246" s="9" t="s">
        <v>585</v>
      </c>
      <c r="C246" s="54" t="s">
        <v>48</v>
      </c>
      <c r="D246" s="54" t="s">
        <v>611</v>
      </c>
      <c r="E246" s="9"/>
      <c r="F246" s="9" t="s">
        <v>319</v>
      </c>
      <c r="G246" s="9" t="s">
        <v>612</v>
      </c>
      <c r="H246" s="104" t="s">
        <v>789</v>
      </c>
      <c r="I246" s="66">
        <v>41885</v>
      </c>
      <c r="J246" s="66">
        <v>41891</v>
      </c>
      <c r="K246" s="96">
        <v>260007.76</v>
      </c>
      <c r="L246" s="9"/>
      <c r="M246" s="9"/>
      <c r="N246" s="9"/>
      <c r="O246" s="28">
        <f t="shared" si="10"/>
        <v>260007.76</v>
      </c>
      <c r="P246" s="28">
        <f t="shared" si="11"/>
        <v>260007.76</v>
      </c>
    </row>
    <row r="247" spans="1:16" ht="16.5" x14ac:dyDescent="0.25">
      <c r="A247" s="20">
        <v>2014</v>
      </c>
      <c r="B247" s="9" t="s">
        <v>585</v>
      </c>
      <c r="C247" s="54" t="s">
        <v>48</v>
      </c>
      <c r="D247" s="54" t="s">
        <v>613</v>
      </c>
      <c r="E247" s="9"/>
      <c r="F247" s="9" t="s">
        <v>319</v>
      </c>
      <c r="G247" s="9" t="s">
        <v>614</v>
      </c>
      <c r="H247" s="104" t="s">
        <v>1201</v>
      </c>
      <c r="I247" s="66">
        <v>41911</v>
      </c>
      <c r="J247" s="66">
        <v>41932</v>
      </c>
      <c r="K247" s="96">
        <v>781000</v>
      </c>
      <c r="L247" s="9"/>
      <c r="M247" s="9"/>
      <c r="N247" s="9"/>
      <c r="O247" s="28">
        <f t="shared" si="10"/>
        <v>781000</v>
      </c>
      <c r="P247" s="28">
        <f t="shared" si="11"/>
        <v>781000</v>
      </c>
    </row>
    <row r="248" spans="1:16" ht="16.5" x14ac:dyDescent="0.25">
      <c r="A248" s="20">
        <v>2014</v>
      </c>
      <c r="B248" s="9" t="s">
        <v>585</v>
      </c>
      <c r="C248" s="54" t="s">
        <v>48</v>
      </c>
      <c r="D248" s="54" t="s">
        <v>615</v>
      </c>
      <c r="E248" s="9"/>
      <c r="F248" s="9" t="s">
        <v>319</v>
      </c>
      <c r="G248" s="9" t="s">
        <v>616</v>
      </c>
      <c r="H248" s="104" t="s">
        <v>1202</v>
      </c>
      <c r="I248" s="66">
        <v>41920</v>
      </c>
      <c r="J248" s="66">
        <v>41925</v>
      </c>
      <c r="K248" s="96">
        <v>109174</v>
      </c>
      <c r="L248" s="9"/>
      <c r="M248" s="9"/>
      <c r="N248" s="9"/>
      <c r="O248" s="28">
        <f t="shared" si="10"/>
        <v>109174</v>
      </c>
      <c r="P248" s="28">
        <f t="shared" si="11"/>
        <v>109174</v>
      </c>
    </row>
    <row r="249" spans="1:16" ht="16.5" x14ac:dyDescent="0.25">
      <c r="A249" s="20">
        <v>2014</v>
      </c>
      <c r="B249" s="9" t="s">
        <v>585</v>
      </c>
      <c r="C249" s="54" t="s">
        <v>48</v>
      </c>
      <c r="D249" s="54" t="s">
        <v>617</v>
      </c>
      <c r="E249" s="9"/>
      <c r="F249" s="9" t="s">
        <v>319</v>
      </c>
      <c r="G249" s="9" t="s">
        <v>618</v>
      </c>
      <c r="H249" s="9" t="s">
        <v>619</v>
      </c>
      <c r="I249" s="66">
        <v>41927</v>
      </c>
      <c r="J249" s="66">
        <v>41935</v>
      </c>
      <c r="K249" s="9">
        <v>100362</v>
      </c>
      <c r="L249" s="9"/>
      <c r="M249" s="9"/>
      <c r="N249" s="9"/>
      <c r="O249" s="28">
        <f t="shared" si="10"/>
        <v>100362</v>
      </c>
      <c r="P249" s="28">
        <f t="shared" si="11"/>
        <v>100362</v>
      </c>
    </row>
    <row r="250" spans="1:16" ht="49.5" x14ac:dyDescent="0.25">
      <c r="A250" s="20">
        <v>2014</v>
      </c>
      <c r="B250" s="9" t="s">
        <v>585</v>
      </c>
      <c r="C250" s="54" t="s">
        <v>620</v>
      </c>
      <c r="D250" s="54" t="s">
        <v>621</v>
      </c>
      <c r="E250" s="108" t="s">
        <v>1203</v>
      </c>
      <c r="F250" s="9" t="s">
        <v>319</v>
      </c>
      <c r="G250" s="9" t="s">
        <v>622</v>
      </c>
      <c r="H250" s="104" t="s">
        <v>791</v>
      </c>
      <c r="I250" s="66">
        <v>41944</v>
      </c>
      <c r="J250" s="66">
        <v>42308</v>
      </c>
      <c r="K250" s="96">
        <v>6098216.2200000016</v>
      </c>
      <c r="L250" s="9"/>
      <c r="M250" s="9"/>
      <c r="N250" s="9"/>
      <c r="O250" s="28">
        <f t="shared" si="10"/>
        <v>6098216.2200000016</v>
      </c>
      <c r="P250" s="28">
        <f t="shared" si="11"/>
        <v>6098216.2200000016</v>
      </c>
    </row>
    <row r="251" spans="1:16" ht="33" x14ac:dyDescent="0.25">
      <c r="A251" s="20">
        <v>2014</v>
      </c>
      <c r="B251" s="9" t="s">
        <v>585</v>
      </c>
      <c r="C251" s="54" t="s">
        <v>623</v>
      </c>
      <c r="D251" s="54" t="s">
        <v>624</v>
      </c>
      <c r="E251" s="108" t="s">
        <v>1208</v>
      </c>
      <c r="F251" s="9" t="s">
        <v>319</v>
      </c>
      <c r="G251" s="9" t="s">
        <v>625</v>
      </c>
      <c r="H251" s="104" t="s">
        <v>1204</v>
      </c>
      <c r="I251" s="66">
        <v>41944</v>
      </c>
      <c r="J251" s="66">
        <v>42308</v>
      </c>
      <c r="K251" s="96">
        <f>500000+2993634.03</f>
        <v>3493634.03</v>
      </c>
      <c r="L251" s="9"/>
      <c r="M251" s="9"/>
      <c r="N251" s="9"/>
      <c r="O251" s="28">
        <f t="shared" si="10"/>
        <v>3493634.03</v>
      </c>
      <c r="P251" s="28">
        <f t="shared" si="11"/>
        <v>3493634.03</v>
      </c>
    </row>
    <row r="252" spans="1:16" ht="16.5" x14ac:dyDescent="0.25">
      <c r="A252" s="20">
        <v>2014</v>
      </c>
      <c r="B252" s="9" t="s">
        <v>585</v>
      </c>
      <c r="C252" s="54" t="s">
        <v>626</v>
      </c>
      <c r="D252" s="54" t="s">
        <v>627</v>
      </c>
      <c r="E252" s="109" t="s">
        <v>1209</v>
      </c>
      <c r="F252" s="9" t="s">
        <v>319</v>
      </c>
      <c r="G252" s="9" t="s">
        <v>628</v>
      </c>
      <c r="H252" s="104" t="s">
        <v>784</v>
      </c>
      <c r="I252" s="66">
        <v>41944</v>
      </c>
      <c r="J252" s="66">
        <v>42308</v>
      </c>
      <c r="K252" s="96">
        <f>500000+3374404.11</f>
        <v>3874404.11</v>
      </c>
      <c r="L252" s="9"/>
      <c r="M252" s="9"/>
      <c r="N252" s="9"/>
      <c r="O252" s="28">
        <f t="shared" si="10"/>
        <v>3874404.11</v>
      </c>
      <c r="P252" s="28">
        <f t="shared" si="11"/>
        <v>3874404.11</v>
      </c>
    </row>
    <row r="253" spans="1:16" ht="33" x14ac:dyDescent="0.25">
      <c r="A253" s="20">
        <v>2014</v>
      </c>
      <c r="B253" s="9" t="s">
        <v>585</v>
      </c>
      <c r="C253" s="54" t="s">
        <v>629</v>
      </c>
      <c r="D253" s="54" t="s">
        <v>630</v>
      </c>
      <c r="E253" s="109" t="s">
        <v>1207</v>
      </c>
      <c r="F253" s="9" t="s">
        <v>319</v>
      </c>
      <c r="G253" s="105" t="s">
        <v>1206</v>
      </c>
      <c r="H253" s="104" t="s">
        <v>1205</v>
      </c>
      <c r="I253" s="66">
        <v>41944</v>
      </c>
      <c r="J253" s="66">
        <v>42308</v>
      </c>
      <c r="K253" s="96">
        <f>550000+3832185.97</f>
        <v>4382185.9700000007</v>
      </c>
      <c r="L253" s="9"/>
      <c r="M253" s="9"/>
      <c r="N253" s="9"/>
      <c r="O253" s="28">
        <f t="shared" si="10"/>
        <v>4382185.9700000007</v>
      </c>
      <c r="P253" s="28">
        <f t="shared" si="11"/>
        <v>4382185.9700000007</v>
      </c>
    </row>
    <row r="254" spans="1:16" ht="16.5" x14ac:dyDescent="0.25">
      <c r="A254" s="20">
        <v>2014</v>
      </c>
      <c r="B254" s="9" t="s">
        <v>585</v>
      </c>
      <c r="C254" s="54" t="s">
        <v>631</v>
      </c>
      <c r="D254" s="54" t="s">
        <v>632</v>
      </c>
      <c r="E254" s="9"/>
      <c r="F254" s="9" t="s">
        <v>319</v>
      </c>
      <c r="G254" s="9" t="s">
        <v>633</v>
      </c>
      <c r="H254" s="104" t="s">
        <v>685</v>
      </c>
      <c r="I254" s="66">
        <v>41944</v>
      </c>
      <c r="J254" s="66">
        <v>42308</v>
      </c>
      <c r="K254" s="96">
        <f>700000+5110141.36</f>
        <v>5810141.3600000003</v>
      </c>
      <c r="L254" s="9"/>
      <c r="M254" s="9"/>
      <c r="N254" s="9"/>
      <c r="O254" s="28">
        <f t="shared" si="10"/>
        <v>5810141.3600000003</v>
      </c>
      <c r="P254" s="28">
        <f t="shared" si="11"/>
        <v>5810141.3600000003</v>
      </c>
    </row>
    <row r="255" spans="1:16" ht="16.5" x14ac:dyDescent="0.25">
      <c r="A255" s="20">
        <v>2014</v>
      </c>
      <c r="B255" s="9" t="s">
        <v>585</v>
      </c>
      <c r="C255" s="54" t="s">
        <v>634</v>
      </c>
      <c r="D255" s="54" t="s">
        <v>635</v>
      </c>
      <c r="E255" s="9"/>
      <c r="F255" s="9" t="s">
        <v>319</v>
      </c>
      <c r="G255" s="9" t="s">
        <v>636</v>
      </c>
      <c r="H255" s="104" t="s">
        <v>936</v>
      </c>
      <c r="I255" s="66">
        <v>41944</v>
      </c>
      <c r="J255" s="66">
        <v>42308</v>
      </c>
      <c r="K255" s="96">
        <f>250000+944888.96</f>
        <v>1194888.96</v>
      </c>
      <c r="L255" s="9"/>
      <c r="M255" s="9"/>
      <c r="N255" s="9"/>
      <c r="O255" s="28">
        <f t="shared" si="10"/>
        <v>1194888.96</v>
      </c>
      <c r="P255" s="28">
        <f t="shared" si="11"/>
        <v>1194888.96</v>
      </c>
    </row>
    <row r="256" spans="1:16" ht="16.5" x14ac:dyDescent="0.25">
      <c r="A256" s="20">
        <v>2014</v>
      </c>
      <c r="B256" s="9" t="s">
        <v>585</v>
      </c>
      <c r="C256" s="54" t="s">
        <v>637</v>
      </c>
      <c r="D256" s="54" t="s">
        <v>638</v>
      </c>
      <c r="E256" s="9"/>
      <c r="F256" s="9" t="s">
        <v>319</v>
      </c>
      <c r="G256" s="9" t="s">
        <v>639</v>
      </c>
      <c r="H256" s="104" t="s">
        <v>794</v>
      </c>
      <c r="I256" s="66">
        <v>41944</v>
      </c>
      <c r="J256" s="66">
        <v>42308</v>
      </c>
      <c r="K256" s="96">
        <f>249908.76+1062945.71</f>
        <v>1312854.47</v>
      </c>
      <c r="L256" s="9"/>
      <c r="M256" s="9"/>
      <c r="N256" s="9"/>
      <c r="O256" s="28">
        <f t="shared" si="10"/>
        <v>1312854.47</v>
      </c>
      <c r="P256" s="28">
        <f t="shared" si="11"/>
        <v>1312854.47</v>
      </c>
    </row>
    <row r="257" spans="1:16" ht="16.5" x14ac:dyDescent="0.25">
      <c r="A257" s="20">
        <v>2014</v>
      </c>
      <c r="B257" s="9" t="s">
        <v>585</v>
      </c>
      <c r="C257" s="54" t="s">
        <v>48</v>
      </c>
      <c r="D257" s="54"/>
      <c r="E257" s="9"/>
      <c r="F257" s="9"/>
      <c r="G257" s="9"/>
      <c r="H257" s="9"/>
      <c r="I257" s="66"/>
      <c r="J257" s="66"/>
      <c r="K257" s="9"/>
      <c r="L257" s="9"/>
      <c r="M257" s="9"/>
      <c r="N257" s="9"/>
      <c r="O257" s="28">
        <f t="shared" si="10"/>
        <v>0</v>
      </c>
      <c r="P257" s="28">
        <f t="shared" si="11"/>
        <v>0</v>
      </c>
    </row>
    <row r="258" spans="1:16" ht="16.5" x14ac:dyDescent="0.25">
      <c r="A258" s="20">
        <v>2014</v>
      </c>
      <c r="B258" s="9" t="s">
        <v>585</v>
      </c>
      <c r="C258" s="54" t="s">
        <v>640</v>
      </c>
      <c r="D258" s="54" t="s">
        <v>641</v>
      </c>
      <c r="E258" s="9" t="s">
        <v>642</v>
      </c>
      <c r="F258" s="9" t="s">
        <v>319</v>
      </c>
      <c r="G258" s="9" t="s">
        <v>643</v>
      </c>
      <c r="H258" s="104" t="s">
        <v>1210</v>
      </c>
      <c r="I258" s="66">
        <v>41970</v>
      </c>
      <c r="J258" s="66">
        <v>41995</v>
      </c>
      <c r="K258" s="96">
        <v>1502748.3399999999</v>
      </c>
      <c r="L258" s="9"/>
      <c r="M258" s="9"/>
      <c r="N258" s="9"/>
      <c r="O258" s="28">
        <f t="shared" si="10"/>
        <v>1502748.3399999999</v>
      </c>
      <c r="P258" s="28">
        <f t="shared" si="11"/>
        <v>1502748.3399999999</v>
      </c>
    </row>
    <row r="259" spans="1:16" ht="16.5" x14ac:dyDescent="0.25">
      <c r="A259" s="20">
        <v>2014</v>
      </c>
      <c r="B259" s="9" t="s">
        <v>585</v>
      </c>
      <c r="C259" s="54" t="s">
        <v>48</v>
      </c>
      <c r="D259" s="54" t="s">
        <v>644</v>
      </c>
      <c r="E259" s="9"/>
      <c r="F259" s="9" t="s">
        <v>319</v>
      </c>
      <c r="G259" s="9" t="s">
        <v>645</v>
      </c>
      <c r="H259" s="104" t="s">
        <v>1211</v>
      </c>
      <c r="I259" s="66">
        <v>41988</v>
      </c>
      <c r="J259" s="66">
        <v>42035</v>
      </c>
      <c r="K259" s="96">
        <v>498922.13000000006</v>
      </c>
      <c r="L259" s="9"/>
      <c r="M259" s="9"/>
      <c r="N259" s="9"/>
      <c r="O259" s="28">
        <f t="shared" si="10"/>
        <v>498922.13000000006</v>
      </c>
      <c r="P259" s="28">
        <f t="shared" si="11"/>
        <v>498922.13000000006</v>
      </c>
    </row>
    <row r="260" spans="1:16" ht="33" x14ac:dyDescent="0.25">
      <c r="A260" s="20"/>
      <c r="B260" s="24"/>
      <c r="C260" s="54"/>
      <c r="D260" s="119" t="s">
        <v>581</v>
      </c>
      <c r="E260" s="111" t="s">
        <v>1214</v>
      </c>
      <c r="G260" s="105" t="s">
        <v>1215</v>
      </c>
      <c r="H260" s="104" t="s">
        <v>1198</v>
      </c>
      <c r="I260" s="66">
        <v>41995</v>
      </c>
      <c r="J260" s="66">
        <v>42369</v>
      </c>
      <c r="K260" s="96">
        <v>26953527.079999998</v>
      </c>
      <c r="L260" s="24"/>
      <c r="M260" s="24"/>
      <c r="N260" s="24"/>
      <c r="O260" s="28"/>
      <c r="P260" s="28"/>
    </row>
    <row r="261" spans="1:16" ht="16.5" x14ac:dyDescent="0.25">
      <c r="A261" s="20">
        <v>2014</v>
      </c>
      <c r="B261" s="9" t="s">
        <v>585</v>
      </c>
      <c r="C261" s="54" t="s">
        <v>646</v>
      </c>
      <c r="D261" s="54" t="s">
        <v>647</v>
      </c>
      <c r="E261" s="109" t="s">
        <v>1213</v>
      </c>
      <c r="F261" s="9" t="s">
        <v>319</v>
      </c>
      <c r="G261" s="9" t="s">
        <v>648</v>
      </c>
      <c r="H261" s="104" t="s">
        <v>1212</v>
      </c>
      <c r="I261" s="66">
        <v>41995</v>
      </c>
      <c r="J261" s="66">
        <v>42116</v>
      </c>
      <c r="K261" s="96">
        <v>3164779.12</v>
      </c>
      <c r="L261" s="9"/>
      <c r="M261" s="9"/>
      <c r="N261" s="9"/>
      <c r="O261" s="28">
        <f t="shared" si="10"/>
        <v>3164779.12</v>
      </c>
      <c r="P261" s="28">
        <f t="shared" si="11"/>
        <v>3164779.12</v>
      </c>
    </row>
    <row r="262" spans="1:16" ht="16.5" x14ac:dyDescent="0.25">
      <c r="A262" s="20">
        <v>2014</v>
      </c>
      <c r="B262" s="9" t="s">
        <v>585</v>
      </c>
      <c r="C262" s="54" t="s">
        <v>649</v>
      </c>
      <c r="D262" s="54" t="s">
        <v>650</v>
      </c>
      <c r="E262" s="9"/>
      <c r="F262" s="9" t="s">
        <v>319</v>
      </c>
      <c r="G262" s="105" t="s">
        <v>651</v>
      </c>
      <c r="H262" s="104" t="s">
        <v>1199</v>
      </c>
      <c r="I262" s="66">
        <v>41995</v>
      </c>
      <c r="J262" s="66">
        <v>42116</v>
      </c>
      <c r="K262" s="96">
        <v>1482982.4300000002</v>
      </c>
      <c r="L262" s="9"/>
      <c r="M262" s="9"/>
      <c r="N262" s="9"/>
      <c r="O262" s="28">
        <f t="shared" si="10"/>
        <v>1482982.4300000002</v>
      </c>
      <c r="P262" s="28">
        <f t="shared" si="11"/>
        <v>1482982.4300000002</v>
      </c>
    </row>
    <row r="263" spans="1:16" ht="16.5" x14ac:dyDescent="0.25">
      <c r="A263" s="20">
        <v>2014</v>
      </c>
      <c r="B263" s="9" t="s">
        <v>585</v>
      </c>
      <c r="C263" s="54" t="s">
        <v>48</v>
      </c>
      <c r="D263" s="54" t="s">
        <v>652</v>
      </c>
      <c r="E263" s="9"/>
      <c r="F263" s="9" t="s">
        <v>319</v>
      </c>
      <c r="G263" s="9" t="s">
        <v>653</v>
      </c>
      <c r="H263" s="107" t="s">
        <v>930</v>
      </c>
      <c r="I263" s="66">
        <v>41995</v>
      </c>
      <c r="J263" s="66">
        <v>42042</v>
      </c>
      <c r="K263" s="96">
        <v>388377.63</v>
      </c>
      <c r="L263" s="9"/>
      <c r="M263" s="9"/>
      <c r="N263" s="9"/>
      <c r="O263" s="28">
        <f t="shared" si="10"/>
        <v>388377.63</v>
      </c>
      <c r="P263" s="28">
        <f t="shared" si="11"/>
        <v>388377.63</v>
      </c>
    </row>
    <row r="264" spans="1:16" s="63" customFormat="1" ht="27" x14ac:dyDescent="0.25">
      <c r="A264" s="23">
        <v>2015</v>
      </c>
      <c r="B264" s="12"/>
      <c r="C264" s="60" t="s">
        <v>696</v>
      </c>
      <c r="D264" s="60" t="s">
        <v>666</v>
      </c>
      <c r="E264" s="61" t="s">
        <v>744</v>
      </c>
      <c r="F264" s="12" t="s">
        <v>319</v>
      </c>
      <c r="G264" s="16" t="s">
        <v>677</v>
      </c>
      <c r="H264" s="62" t="s">
        <v>692</v>
      </c>
      <c r="I264" s="66">
        <v>42093</v>
      </c>
      <c r="J264" s="66">
        <v>42345</v>
      </c>
      <c r="K264" s="8">
        <v>6964555.4100000001</v>
      </c>
      <c r="L264" s="12"/>
      <c r="M264" s="12"/>
      <c r="N264" s="12"/>
      <c r="O264" s="22">
        <f t="shared" si="10"/>
        <v>6964555.4100000001</v>
      </c>
      <c r="P264" s="22">
        <f t="shared" si="11"/>
        <v>6964555.4100000001</v>
      </c>
    </row>
    <row r="265" spans="1:16" s="63" customFormat="1" ht="33" x14ac:dyDescent="0.25">
      <c r="A265" s="23">
        <v>2015</v>
      </c>
      <c r="B265" s="12" t="s">
        <v>151</v>
      </c>
      <c r="C265" s="57" t="s">
        <v>697</v>
      </c>
      <c r="D265" s="120" t="s">
        <v>698</v>
      </c>
      <c r="E265" s="64"/>
      <c r="F265" s="12" t="s">
        <v>155</v>
      </c>
      <c r="G265" s="65" t="s">
        <v>762</v>
      </c>
      <c r="H265" s="65" t="s">
        <v>779</v>
      </c>
      <c r="I265" s="66">
        <v>42093</v>
      </c>
      <c r="J265" s="66">
        <v>42345</v>
      </c>
      <c r="K265" s="10">
        <v>8453719.2620000001</v>
      </c>
      <c r="L265" s="11"/>
      <c r="M265" s="12"/>
      <c r="N265" s="12"/>
      <c r="O265" s="22">
        <f t="shared" si="10"/>
        <v>8453719.2620000001</v>
      </c>
      <c r="P265" s="22">
        <f t="shared" si="11"/>
        <v>8453719.2620000001</v>
      </c>
    </row>
    <row r="266" spans="1:16" s="63" customFormat="1" ht="16.5" x14ac:dyDescent="0.25">
      <c r="A266" s="23">
        <v>2015</v>
      </c>
      <c r="B266" s="12" t="s">
        <v>1021</v>
      </c>
      <c r="C266" s="67" t="s">
        <v>699</v>
      </c>
      <c r="D266" s="120" t="s">
        <v>700</v>
      </c>
      <c r="E266" s="64" t="s">
        <v>745</v>
      </c>
      <c r="F266" s="12" t="s">
        <v>319</v>
      </c>
      <c r="G266" s="65" t="s">
        <v>763</v>
      </c>
      <c r="H266" s="65" t="s">
        <v>780</v>
      </c>
      <c r="I266" s="66">
        <v>42121</v>
      </c>
      <c r="J266" s="66">
        <v>42366</v>
      </c>
      <c r="K266" s="8">
        <v>1089494.57</v>
      </c>
      <c r="L266" s="13">
        <v>231359.42</v>
      </c>
      <c r="M266" s="12"/>
      <c r="N266" s="12"/>
      <c r="O266" s="22">
        <f t="shared" si="10"/>
        <v>1320853.99</v>
      </c>
      <c r="P266" s="22">
        <f t="shared" si="11"/>
        <v>1320853.99</v>
      </c>
    </row>
    <row r="267" spans="1:16" s="63" customFormat="1" ht="16.5" x14ac:dyDescent="0.25">
      <c r="A267" s="23">
        <v>2015</v>
      </c>
      <c r="B267" s="12" t="s">
        <v>1021</v>
      </c>
      <c r="C267" s="67" t="s">
        <v>701</v>
      </c>
      <c r="D267" s="120" t="s">
        <v>702</v>
      </c>
      <c r="E267" s="64" t="s">
        <v>746</v>
      </c>
      <c r="F267" s="12" t="s">
        <v>319</v>
      </c>
      <c r="G267" s="65" t="s">
        <v>764</v>
      </c>
      <c r="H267" s="65" t="s">
        <v>781</v>
      </c>
      <c r="I267" s="66">
        <v>42121</v>
      </c>
      <c r="J267" s="66">
        <v>42188</v>
      </c>
      <c r="K267" s="8">
        <v>1418901.06</v>
      </c>
      <c r="L267" s="14">
        <v>84799.29</v>
      </c>
      <c r="M267" s="8"/>
      <c r="N267" s="12"/>
      <c r="O267" s="22">
        <f t="shared" si="10"/>
        <v>1503700.35</v>
      </c>
      <c r="P267" s="22">
        <f t="shared" si="11"/>
        <v>1503700.35</v>
      </c>
    </row>
    <row r="268" spans="1:16" s="63" customFormat="1" ht="33" x14ac:dyDescent="0.25">
      <c r="A268" s="23">
        <v>2015</v>
      </c>
      <c r="B268" s="12" t="s">
        <v>579</v>
      </c>
      <c r="C268" s="57" t="s">
        <v>703</v>
      </c>
      <c r="D268" s="120" t="s">
        <v>704</v>
      </c>
      <c r="E268" s="51" t="s">
        <v>747</v>
      </c>
      <c r="F268" s="12" t="s">
        <v>583</v>
      </c>
      <c r="G268" s="68" t="s">
        <v>765</v>
      </c>
      <c r="H268" s="65" t="s">
        <v>782</v>
      </c>
      <c r="I268" s="66">
        <v>42121</v>
      </c>
      <c r="J268" s="66">
        <v>42366</v>
      </c>
      <c r="K268" s="8">
        <v>1428823.59</v>
      </c>
      <c r="L268" s="15">
        <v>311116.40000000002</v>
      </c>
      <c r="M268" s="8">
        <v>2185385.7199999997</v>
      </c>
      <c r="N268" s="12"/>
      <c r="O268" s="22">
        <f t="shared" si="10"/>
        <v>-445445.72999999952</v>
      </c>
      <c r="P268" s="22">
        <f t="shared" si="11"/>
        <v>-445445.72999999952</v>
      </c>
    </row>
    <row r="269" spans="1:16" s="63" customFormat="1" ht="16.5" x14ac:dyDescent="0.25">
      <c r="A269" s="23">
        <v>2015</v>
      </c>
      <c r="B269" s="12" t="s">
        <v>1021</v>
      </c>
      <c r="C269" s="67" t="s">
        <v>705</v>
      </c>
      <c r="D269" s="120" t="s">
        <v>706</v>
      </c>
      <c r="E269" s="64" t="s">
        <v>748</v>
      </c>
      <c r="F269" s="12" t="s">
        <v>319</v>
      </c>
      <c r="G269" s="65" t="s">
        <v>766</v>
      </c>
      <c r="H269" s="65" t="s">
        <v>783</v>
      </c>
      <c r="I269" s="66">
        <v>42149</v>
      </c>
      <c r="J269" s="66">
        <v>42247</v>
      </c>
      <c r="K269" s="8">
        <v>3297921.25</v>
      </c>
      <c r="L269" s="12">
        <v>46173.93</v>
      </c>
      <c r="M269" s="8"/>
      <c r="N269" s="12"/>
      <c r="O269" s="22">
        <f t="shared" si="10"/>
        <v>3344095.18</v>
      </c>
      <c r="P269" s="22">
        <f t="shared" si="11"/>
        <v>3344095.18</v>
      </c>
    </row>
    <row r="270" spans="1:16" s="63" customFormat="1" ht="16.5" x14ac:dyDescent="0.25">
      <c r="A270" s="23">
        <v>2015</v>
      </c>
      <c r="B270" s="12" t="s">
        <v>1021</v>
      </c>
      <c r="C270" s="67" t="s">
        <v>707</v>
      </c>
      <c r="D270" s="120" t="s">
        <v>708</v>
      </c>
      <c r="E270" s="64" t="s">
        <v>749</v>
      </c>
      <c r="F270" s="12" t="s">
        <v>319</v>
      </c>
      <c r="G270" s="65" t="s">
        <v>767</v>
      </c>
      <c r="H270" s="65" t="s">
        <v>784</v>
      </c>
      <c r="I270" s="66">
        <v>42149</v>
      </c>
      <c r="J270" s="66">
        <v>42349</v>
      </c>
      <c r="K270" s="8">
        <v>1193467</v>
      </c>
      <c r="L270" s="8"/>
      <c r="M270" s="8">
        <v>-92920.01</v>
      </c>
      <c r="N270" s="12"/>
      <c r="O270" s="22">
        <f t="shared" si="10"/>
        <v>1286387.01</v>
      </c>
      <c r="P270" s="22">
        <f t="shared" si="11"/>
        <v>1286387.01</v>
      </c>
    </row>
    <row r="271" spans="1:16" s="63" customFormat="1" ht="16.5" x14ac:dyDescent="0.25">
      <c r="A271" s="23">
        <v>2015</v>
      </c>
      <c r="B271" s="12" t="s">
        <v>1021</v>
      </c>
      <c r="C271" s="67" t="s">
        <v>48</v>
      </c>
      <c r="D271" s="120" t="s">
        <v>709</v>
      </c>
      <c r="E271" s="69"/>
      <c r="F271" s="12" t="s">
        <v>319</v>
      </c>
      <c r="G271" s="65" t="s">
        <v>768</v>
      </c>
      <c r="H271" s="65" t="s">
        <v>780</v>
      </c>
      <c r="I271" s="66">
        <v>42146</v>
      </c>
      <c r="J271" s="66">
        <v>42181</v>
      </c>
      <c r="K271" s="8">
        <v>942843.28</v>
      </c>
      <c r="L271" s="8"/>
      <c r="M271" s="8"/>
      <c r="N271" s="12"/>
      <c r="O271" s="22">
        <f t="shared" si="10"/>
        <v>942843.28</v>
      </c>
      <c r="P271" s="22">
        <f t="shared" si="11"/>
        <v>942843.28</v>
      </c>
    </row>
    <row r="272" spans="1:16" s="63" customFormat="1" ht="16.5" x14ac:dyDescent="0.25">
      <c r="A272" s="23">
        <v>2015</v>
      </c>
      <c r="B272" s="12" t="s">
        <v>82</v>
      </c>
      <c r="C272" s="57" t="s">
        <v>710</v>
      </c>
      <c r="D272" s="120" t="s">
        <v>711</v>
      </c>
      <c r="E272" s="69" t="s">
        <v>750</v>
      </c>
      <c r="F272" s="12" t="s">
        <v>86</v>
      </c>
      <c r="G272" s="65" t="s">
        <v>769</v>
      </c>
      <c r="H272" s="65" t="s">
        <v>785</v>
      </c>
      <c r="I272" s="66">
        <v>42233</v>
      </c>
      <c r="J272" s="66">
        <v>42369</v>
      </c>
      <c r="K272" s="8">
        <v>8860493.2200000007</v>
      </c>
      <c r="L272" s="8"/>
      <c r="M272" s="8">
        <v>-107164.33</v>
      </c>
      <c r="N272" s="12">
        <v>0</v>
      </c>
      <c r="O272" s="22">
        <f t="shared" si="10"/>
        <v>8967657.5500000007</v>
      </c>
      <c r="P272" s="22">
        <f t="shared" si="11"/>
        <v>8967657.5500000007</v>
      </c>
    </row>
    <row r="273" spans="1:16" s="63" customFormat="1" ht="33" x14ac:dyDescent="0.25">
      <c r="A273" s="23">
        <v>2015</v>
      </c>
      <c r="B273" s="12" t="s">
        <v>579</v>
      </c>
      <c r="C273" s="57" t="s">
        <v>712</v>
      </c>
      <c r="D273" s="120" t="s">
        <v>713</v>
      </c>
      <c r="E273" s="51" t="s">
        <v>751</v>
      </c>
      <c r="F273" s="12" t="s">
        <v>583</v>
      </c>
      <c r="G273" s="68" t="s">
        <v>770</v>
      </c>
      <c r="H273" s="65" t="s">
        <v>786</v>
      </c>
      <c r="I273" s="66">
        <v>42201</v>
      </c>
      <c r="J273" s="66">
        <v>42354</v>
      </c>
      <c r="K273" s="8">
        <v>8025359.0099999998</v>
      </c>
      <c r="L273" s="8">
        <v>112160.05</v>
      </c>
      <c r="M273" s="8"/>
      <c r="N273" s="12"/>
      <c r="O273" s="22">
        <f t="shared" si="10"/>
        <v>8137519.0599999996</v>
      </c>
      <c r="P273" s="22">
        <f t="shared" si="11"/>
        <v>8137519.0599999996</v>
      </c>
    </row>
    <row r="274" spans="1:16" s="63" customFormat="1" ht="16.5" x14ac:dyDescent="0.25">
      <c r="A274" s="23">
        <v>2015</v>
      </c>
      <c r="B274" s="12" t="s">
        <v>268</v>
      </c>
      <c r="C274" s="57" t="s">
        <v>714</v>
      </c>
      <c r="D274" s="120" t="s">
        <v>715</v>
      </c>
      <c r="E274" s="51" t="s">
        <v>752</v>
      </c>
      <c r="F274" s="12" t="s">
        <v>272</v>
      </c>
      <c r="G274" s="65" t="s">
        <v>566</v>
      </c>
      <c r="H274" s="65" t="s">
        <v>787</v>
      </c>
      <c r="I274" s="66">
        <v>42212</v>
      </c>
      <c r="J274" s="66">
        <v>42348</v>
      </c>
      <c r="K274" s="8">
        <v>5254356.8499999996</v>
      </c>
      <c r="L274" s="8">
        <v>2221518.98</v>
      </c>
      <c r="M274" s="8"/>
      <c r="N274" s="12"/>
      <c r="O274" s="22">
        <f t="shared" si="10"/>
        <v>7475875.8300000001</v>
      </c>
      <c r="P274" s="22">
        <f t="shared" si="11"/>
        <v>7475875.8300000001</v>
      </c>
    </row>
    <row r="275" spans="1:16" s="63" customFormat="1" ht="16.5" x14ac:dyDescent="0.25">
      <c r="A275" s="23">
        <v>2015</v>
      </c>
      <c r="B275" s="12" t="s">
        <v>460</v>
      </c>
      <c r="C275" s="70" t="s">
        <v>48</v>
      </c>
      <c r="D275" s="120" t="s">
        <v>716</v>
      </c>
      <c r="E275" s="51"/>
      <c r="F275" s="12" t="s">
        <v>1022</v>
      </c>
      <c r="G275" s="68" t="s">
        <v>771</v>
      </c>
      <c r="H275" s="65" t="s">
        <v>788</v>
      </c>
      <c r="I275" s="66">
        <v>42256</v>
      </c>
      <c r="J275" s="66">
        <v>42368</v>
      </c>
      <c r="K275" s="8">
        <v>429948564.68000001</v>
      </c>
      <c r="L275" s="8"/>
      <c r="M275" s="8"/>
      <c r="N275" s="12"/>
      <c r="O275" s="22">
        <f t="shared" si="10"/>
        <v>429948564.68000001</v>
      </c>
      <c r="P275" s="22">
        <f t="shared" si="11"/>
        <v>429948564.68000001</v>
      </c>
    </row>
    <row r="276" spans="1:16" s="63" customFormat="1" ht="33" x14ac:dyDescent="0.25">
      <c r="A276" s="23">
        <v>2015</v>
      </c>
      <c r="B276" s="12" t="s">
        <v>1021</v>
      </c>
      <c r="C276" s="67" t="s">
        <v>717</v>
      </c>
      <c r="D276" s="120" t="s">
        <v>718</v>
      </c>
      <c r="E276" s="69" t="s">
        <v>753</v>
      </c>
      <c r="F276" s="12" t="s">
        <v>319</v>
      </c>
      <c r="G276" s="65" t="s">
        <v>772</v>
      </c>
      <c r="H276" s="65" t="s">
        <v>789</v>
      </c>
      <c r="I276" s="66">
        <v>42249</v>
      </c>
      <c r="J276" s="66">
        <v>42273</v>
      </c>
      <c r="K276" s="8">
        <v>2886642.12</v>
      </c>
      <c r="L276" s="8"/>
      <c r="M276" s="8"/>
      <c r="N276" s="12"/>
      <c r="O276" s="22">
        <f t="shared" si="10"/>
        <v>2886642.12</v>
      </c>
      <c r="P276" s="22">
        <f t="shared" si="11"/>
        <v>2886642.12</v>
      </c>
    </row>
    <row r="277" spans="1:16" s="63" customFormat="1" ht="16.5" x14ac:dyDescent="0.25">
      <c r="A277" s="23">
        <v>2015</v>
      </c>
      <c r="B277" s="12" t="s">
        <v>1021</v>
      </c>
      <c r="C277" s="67" t="s">
        <v>719</v>
      </c>
      <c r="D277" s="120" t="s">
        <v>720</v>
      </c>
      <c r="E277" s="69" t="s">
        <v>749</v>
      </c>
      <c r="F277" s="12" t="s">
        <v>319</v>
      </c>
      <c r="G277" s="65" t="s">
        <v>773</v>
      </c>
      <c r="H277" s="65" t="s">
        <v>790</v>
      </c>
      <c r="I277" s="66">
        <v>42270</v>
      </c>
      <c r="J277" s="66">
        <v>42354</v>
      </c>
      <c r="K277" s="8">
        <v>1181425.52</v>
      </c>
      <c r="L277" s="8">
        <v>79040.100000000006</v>
      </c>
      <c r="M277" s="8"/>
      <c r="N277" s="12"/>
      <c r="O277" s="22">
        <f t="shared" si="10"/>
        <v>1260465.6200000001</v>
      </c>
      <c r="P277" s="22">
        <f t="shared" si="11"/>
        <v>1260465.6200000001</v>
      </c>
    </row>
    <row r="278" spans="1:16" s="63" customFormat="1" ht="16.5" x14ac:dyDescent="0.25">
      <c r="A278" s="23">
        <v>2015</v>
      </c>
      <c r="B278" s="12" t="s">
        <v>1021</v>
      </c>
      <c r="C278" s="67" t="s">
        <v>721</v>
      </c>
      <c r="D278" s="120" t="s">
        <v>722</v>
      </c>
      <c r="E278" s="69" t="s">
        <v>754</v>
      </c>
      <c r="F278" s="12" t="s">
        <v>319</v>
      </c>
      <c r="G278" s="65" t="s">
        <v>774</v>
      </c>
      <c r="H278" s="65" t="s">
        <v>791</v>
      </c>
      <c r="I278" s="66">
        <v>42277</v>
      </c>
      <c r="J278" s="66">
        <v>42361</v>
      </c>
      <c r="K278" s="8">
        <v>6166646.9899999993</v>
      </c>
      <c r="L278" s="8"/>
      <c r="M278" s="8"/>
      <c r="N278" s="12"/>
      <c r="O278" s="22">
        <f t="shared" si="10"/>
        <v>6166646.9899999993</v>
      </c>
      <c r="P278" s="22">
        <f t="shared" si="11"/>
        <v>6166646.9899999993</v>
      </c>
    </row>
    <row r="279" spans="1:16" s="63" customFormat="1" ht="16.5" x14ac:dyDescent="0.25">
      <c r="A279" s="23">
        <v>2015</v>
      </c>
      <c r="B279" s="12" t="s">
        <v>1021</v>
      </c>
      <c r="C279" s="67" t="s">
        <v>48</v>
      </c>
      <c r="D279" s="120" t="s">
        <v>723</v>
      </c>
      <c r="E279" s="69"/>
      <c r="F279" s="12" t="s">
        <v>319</v>
      </c>
      <c r="G279" s="65" t="s">
        <v>775</v>
      </c>
      <c r="H279" s="65" t="s">
        <v>792</v>
      </c>
      <c r="I279" s="66">
        <v>42277</v>
      </c>
      <c r="J279" s="66">
        <v>42284</v>
      </c>
      <c r="K279" s="8">
        <v>225000</v>
      </c>
      <c r="L279" s="8"/>
      <c r="M279" s="8"/>
      <c r="N279" s="12"/>
      <c r="O279" s="22">
        <f t="shared" si="10"/>
        <v>225000</v>
      </c>
      <c r="P279" s="22">
        <f t="shared" si="11"/>
        <v>225000</v>
      </c>
    </row>
    <row r="280" spans="1:16" s="63" customFormat="1" ht="16.5" x14ac:dyDescent="0.25">
      <c r="A280" s="23">
        <v>2015</v>
      </c>
      <c r="B280" s="12" t="s">
        <v>1021</v>
      </c>
      <c r="C280" s="71" t="s">
        <v>724</v>
      </c>
      <c r="D280" s="120" t="s">
        <v>725</v>
      </c>
      <c r="E280" s="69"/>
      <c r="F280" s="12" t="s">
        <v>319</v>
      </c>
      <c r="G280" s="72" t="s">
        <v>776</v>
      </c>
      <c r="H280" s="65" t="s">
        <v>793</v>
      </c>
      <c r="I280" s="66">
        <v>42311</v>
      </c>
      <c r="J280" s="66">
        <v>42674</v>
      </c>
      <c r="K280" s="8">
        <v>964667.76</v>
      </c>
      <c r="L280" s="8"/>
      <c r="M280" s="8"/>
      <c r="N280" s="12"/>
      <c r="O280" s="22">
        <f t="shared" si="10"/>
        <v>964667.76</v>
      </c>
      <c r="P280" s="22">
        <f t="shared" si="11"/>
        <v>964667.76</v>
      </c>
    </row>
    <row r="281" spans="1:16" s="63" customFormat="1" ht="16.5" x14ac:dyDescent="0.25">
      <c r="A281" s="23">
        <v>2015</v>
      </c>
      <c r="B281" s="12" t="s">
        <v>1021</v>
      </c>
      <c r="C281" s="67" t="s">
        <v>726</v>
      </c>
      <c r="D281" s="120" t="s">
        <v>727</v>
      </c>
      <c r="E281" s="69"/>
      <c r="F281" s="12" t="s">
        <v>319</v>
      </c>
      <c r="G281" s="72" t="s">
        <v>777</v>
      </c>
      <c r="H281" s="65" t="s">
        <v>794</v>
      </c>
      <c r="I281" s="66">
        <v>42311</v>
      </c>
      <c r="J281" s="66">
        <v>42674</v>
      </c>
      <c r="K281" s="8">
        <v>1384120.68</v>
      </c>
      <c r="L281" s="8"/>
      <c r="M281" s="8"/>
      <c r="N281" s="12"/>
      <c r="O281" s="22">
        <f t="shared" si="10"/>
        <v>1384120.68</v>
      </c>
      <c r="P281" s="22">
        <f t="shared" si="11"/>
        <v>1384120.68</v>
      </c>
    </row>
    <row r="282" spans="1:16" s="63" customFormat="1" ht="16.5" x14ac:dyDescent="0.25">
      <c r="A282" s="23">
        <v>2015</v>
      </c>
      <c r="B282" s="12" t="s">
        <v>460</v>
      </c>
      <c r="C282" s="73" t="s">
        <v>728</v>
      </c>
      <c r="D282" s="120" t="s">
        <v>729</v>
      </c>
      <c r="E282" s="69"/>
      <c r="F282" s="12" t="s">
        <v>1022</v>
      </c>
      <c r="G282" s="72" t="s">
        <v>778</v>
      </c>
      <c r="H282" s="65" t="s">
        <v>795</v>
      </c>
      <c r="I282" s="66">
        <v>42307</v>
      </c>
      <c r="J282" s="66">
        <v>42350</v>
      </c>
      <c r="K282" s="8">
        <v>465049.06</v>
      </c>
      <c r="L282" s="8">
        <v>474259.46</v>
      </c>
      <c r="M282" s="8"/>
      <c r="N282" s="12"/>
      <c r="O282" s="22">
        <f t="shared" si="10"/>
        <v>939308.52</v>
      </c>
      <c r="P282" s="22">
        <f t="shared" si="11"/>
        <v>939308.52</v>
      </c>
    </row>
    <row r="283" spans="1:16" s="63" customFormat="1" ht="45" x14ac:dyDescent="0.25">
      <c r="A283" s="23">
        <v>2015</v>
      </c>
      <c r="B283" s="12" t="s">
        <v>574</v>
      </c>
      <c r="C283" s="60" t="s">
        <v>48</v>
      </c>
      <c r="D283" s="60" t="s">
        <v>667</v>
      </c>
      <c r="E283" s="61" t="s">
        <v>755</v>
      </c>
      <c r="F283" s="25" t="s">
        <v>1031</v>
      </c>
      <c r="G283" s="16" t="s">
        <v>678</v>
      </c>
      <c r="H283" s="62" t="s">
        <v>693</v>
      </c>
      <c r="I283" s="66">
        <v>42307</v>
      </c>
      <c r="J283" s="66">
        <v>42348</v>
      </c>
      <c r="K283" s="8">
        <v>941845.18</v>
      </c>
      <c r="L283" s="8"/>
      <c r="M283" s="8"/>
      <c r="N283" s="12"/>
      <c r="O283" s="22">
        <f t="shared" ref="O283:O345" si="12">+K283+L283-M283+N283</f>
        <v>941845.18</v>
      </c>
      <c r="P283" s="22">
        <f t="shared" ref="P283:P345" si="13">+K283+L283-M283+N283</f>
        <v>941845.18</v>
      </c>
    </row>
    <row r="284" spans="1:16" s="63" customFormat="1" ht="16.5" x14ac:dyDescent="0.25">
      <c r="A284" s="23">
        <v>2015</v>
      </c>
      <c r="B284" s="12" t="s">
        <v>1021</v>
      </c>
      <c r="C284" s="67" t="s">
        <v>730</v>
      </c>
      <c r="D284" s="120" t="s">
        <v>658</v>
      </c>
      <c r="E284" s="74" t="s">
        <v>756</v>
      </c>
      <c r="F284" s="12" t="s">
        <v>319</v>
      </c>
      <c r="G284" s="72" t="s">
        <v>670</v>
      </c>
      <c r="H284" s="65" t="s">
        <v>684</v>
      </c>
      <c r="I284" s="66">
        <v>42311</v>
      </c>
      <c r="J284" s="66">
        <v>42674</v>
      </c>
      <c r="K284" s="8">
        <v>3662165.68</v>
      </c>
      <c r="L284" s="8"/>
      <c r="M284" s="8"/>
      <c r="N284" s="12"/>
      <c r="O284" s="22">
        <f t="shared" si="12"/>
        <v>3662165.68</v>
      </c>
      <c r="P284" s="22">
        <f t="shared" si="13"/>
        <v>3662165.68</v>
      </c>
    </row>
    <row r="285" spans="1:16" s="63" customFormat="1" ht="27" x14ac:dyDescent="0.25">
      <c r="A285" s="23">
        <v>2015</v>
      </c>
      <c r="B285" s="12" t="s">
        <v>1021</v>
      </c>
      <c r="C285" s="67" t="s">
        <v>731</v>
      </c>
      <c r="D285" s="120" t="s">
        <v>659</v>
      </c>
      <c r="E285" s="74" t="s">
        <v>757</v>
      </c>
      <c r="F285" s="12" t="s">
        <v>319</v>
      </c>
      <c r="G285" s="72" t="s">
        <v>671</v>
      </c>
      <c r="H285" s="65" t="s">
        <v>685</v>
      </c>
      <c r="I285" s="66">
        <v>42312</v>
      </c>
      <c r="J285" s="66">
        <v>42675</v>
      </c>
      <c r="K285" s="8">
        <v>6793302.5099999998</v>
      </c>
      <c r="L285" s="8"/>
      <c r="M285" s="8"/>
      <c r="N285" s="12"/>
      <c r="O285" s="22">
        <f t="shared" si="12"/>
        <v>6793302.5099999998</v>
      </c>
      <c r="P285" s="22">
        <f t="shared" si="13"/>
        <v>6793302.5099999998</v>
      </c>
    </row>
    <row r="286" spans="1:16" s="63" customFormat="1" ht="16.5" x14ac:dyDescent="0.25">
      <c r="A286" s="23">
        <v>2015</v>
      </c>
      <c r="B286" s="12" t="s">
        <v>1021</v>
      </c>
      <c r="C286" s="67" t="s">
        <v>732</v>
      </c>
      <c r="D286" s="120" t="s">
        <v>660</v>
      </c>
      <c r="E286" s="69"/>
      <c r="F286" s="12" t="s">
        <v>319</v>
      </c>
      <c r="G286" s="72" t="s">
        <v>628</v>
      </c>
      <c r="H286" s="65" t="s">
        <v>686</v>
      </c>
      <c r="I286" s="66">
        <v>42312</v>
      </c>
      <c r="J286" s="66">
        <v>42675</v>
      </c>
      <c r="K286" s="8">
        <v>3324222.17</v>
      </c>
      <c r="L286" s="8">
        <v>90955.1</v>
      </c>
      <c r="M286" s="8"/>
      <c r="N286" s="12"/>
      <c r="O286" s="22">
        <f t="shared" si="12"/>
        <v>3415177.27</v>
      </c>
      <c r="P286" s="22">
        <f t="shared" si="13"/>
        <v>3415177.27</v>
      </c>
    </row>
    <row r="287" spans="1:16" s="63" customFormat="1" ht="16.5" x14ac:dyDescent="0.25">
      <c r="A287" s="23">
        <v>2015</v>
      </c>
      <c r="B287" s="12" t="s">
        <v>1021</v>
      </c>
      <c r="C287" s="67" t="s">
        <v>733</v>
      </c>
      <c r="D287" s="120" t="s">
        <v>661</v>
      </c>
      <c r="E287" s="69"/>
      <c r="F287" s="12" t="s">
        <v>319</v>
      </c>
      <c r="G287" s="72" t="s">
        <v>672</v>
      </c>
      <c r="H287" s="65" t="s">
        <v>687</v>
      </c>
      <c r="I287" s="66">
        <v>42319</v>
      </c>
      <c r="J287" s="66">
        <v>42682</v>
      </c>
      <c r="K287" s="8">
        <v>2037741.58</v>
      </c>
      <c r="L287" s="8"/>
      <c r="M287" s="8"/>
      <c r="N287" s="12"/>
      <c r="O287" s="22">
        <f t="shared" si="12"/>
        <v>2037741.58</v>
      </c>
      <c r="P287" s="22">
        <f t="shared" si="13"/>
        <v>2037741.58</v>
      </c>
    </row>
    <row r="288" spans="1:16" s="63" customFormat="1" ht="16.5" x14ac:dyDescent="0.25">
      <c r="A288" s="23">
        <v>2015</v>
      </c>
      <c r="B288" s="12" t="s">
        <v>1021</v>
      </c>
      <c r="C288" s="67" t="s">
        <v>734</v>
      </c>
      <c r="D288" s="120" t="s">
        <v>662</v>
      </c>
      <c r="E288" s="69"/>
      <c r="F288" s="12" t="s">
        <v>319</v>
      </c>
      <c r="G288" s="72" t="s">
        <v>673</v>
      </c>
      <c r="H288" s="65" t="s">
        <v>688</v>
      </c>
      <c r="I288" s="66">
        <v>42349</v>
      </c>
      <c r="J288" s="66">
        <v>42682</v>
      </c>
      <c r="K288" s="8">
        <v>1749660.72</v>
      </c>
      <c r="L288" s="8"/>
      <c r="M288" s="8"/>
      <c r="N288" s="12"/>
      <c r="O288" s="22">
        <f t="shared" si="12"/>
        <v>1749660.72</v>
      </c>
      <c r="P288" s="22">
        <f t="shared" si="13"/>
        <v>1749660.72</v>
      </c>
    </row>
    <row r="289" spans="1:16" ht="33" x14ac:dyDescent="0.25">
      <c r="A289" s="20">
        <v>2015</v>
      </c>
      <c r="B289" s="9" t="s">
        <v>579</v>
      </c>
      <c r="C289" s="55" t="s">
        <v>735</v>
      </c>
      <c r="D289" s="121" t="s">
        <v>663</v>
      </c>
      <c r="E289" s="1" t="s">
        <v>758</v>
      </c>
      <c r="F289" s="9" t="s">
        <v>583</v>
      </c>
      <c r="G289" s="3" t="s">
        <v>674</v>
      </c>
      <c r="H289" s="4" t="s">
        <v>689</v>
      </c>
      <c r="I289" s="66">
        <v>42352</v>
      </c>
      <c r="J289" s="66">
        <v>42503</v>
      </c>
      <c r="K289" s="8">
        <v>52831041.520000003</v>
      </c>
      <c r="L289" s="8"/>
      <c r="M289" s="8"/>
      <c r="N289" s="12"/>
      <c r="O289" s="28">
        <f t="shared" si="12"/>
        <v>52831041.520000003</v>
      </c>
      <c r="P289" s="28">
        <f t="shared" si="13"/>
        <v>52831041.520000003</v>
      </c>
    </row>
    <row r="290" spans="1:16" ht="25.5" x14ac:dyDescent="0.25">
      <c r="A290" s="20">
        <v>2015</v>
      </c>
      <c r="B290" s="24" t="s">
        <v>1021</v>
      </c>
      <c r="C290" s="56" t="s">
        <v>736</v>
      </c>
      <c r="D290" s="56" t="s">
        <v>668</v>
      </c>
      <c r="E290" s="2"/>
      <c r="F290" s="9" t="s">
        <v>319</v>
      </c>
      <c r="G290" s="7" t="s">
        <v>679</v>
      </c>
      <c r="H290" s="5" t="s">
        <v>692</v>
      </c>
      <c r="I290" s="66">
        <v>42352</v>
      </c>
      <c r="J290" s="66">
        <v>42551</v>
      </c>
      <c r="K290" s="8">
        <v>812285.26</v>
      </c>
      <c r="L290" s="8">
        <v>9978.84</v>
      </c>
      <c r="M290" s="8"/>
      <c r="N290" s="12"/>
      <c r="O290" s="28">
        <f t="shared" si="12"/>
        <v>822264.1</v>
      </c>
      <c r="P290" s="28">
        <f t="shared" si="13"/>
        <v>822264.1</v>
      </c>
    </row>
    <row r="291" spans="1:16" ht="25.5" x14ac:dyDescent="0.25">
      <c r="A291" s="20">
        <v>2015</v>
      </c>
      <c r="B291" s="9"/>
      <c r="C291" s="56" t="s">
        <v>737</v>
      </c>
      <c r="D291" s="56" t="s">
        <v>669</v>
      </c>
      <c r="E291" s="2"/>
      <c r="F291" s="9" t="s">
        <v>319</v>
      </c>
      <c r="G291" s="7" t="s">
        <v>680</v>
      </c>
      <c r="H291" s="62" t="s">
        <v>692</v>
      </c>
      <c r="I291" s="66">
        <v>42353</v>
      </c>
      <c r="J291" s="66">
        <v>42472</v>
      </c>
      <c r="K291" s="8">
        <v>157195363.40000001</v>
      </c>
      <c r="L291" s="8"/>
      <c r="M291" s="8"/>
      <c r="N291" s="12"/>
      <c r="O291" s="28">
        <f t="shared" si="12"/>
        <v>157195363.40000001</v>
      </c>
      <c r="P291" s="28">
        <f t="shared" si="13"/>
        <v>157195363.40000001</v>
      </c>
    </row>
    <row r="292" spans="1:16" s="63" customFormat="1" ht="16.5" x14ac:dyDescent="0.25">
      <c r="A292" s="23">
        <v>2015</v>
      </c>
      <c r="B292" s="12" t="s">
        <v>123</v>
      </c>
      <c r="C292" s="57" t="s">
        <v>738</v>
      </c>
      <c r="D292" s="120" t="s">
        <v>664</v>
      </c>
      <c r="E292" s="52" t="s">
        <v>759</v>
      </c>
      <c r="F292" s="12" t="s">
        <v>548</v>
      </c>
      <c r="G292" s="65" t="s">
        <v>675</v>
      </c>
      <c r="H292" s="65" t="s">
        <v>690</v>
      </c>
      <c r="I292" s="66">
        <v>42353</v>
      </c>
      <c r="J292" s="66">
        <v>42369</v>
      </c>
      <c r="K292" s="8">
        <v>2944519.96</v>
      </c>
      <c r="L292" s="8">
        <v>421655.83</v>
      </c>
      <c r="M292" s="8"/>
      <c r="N292" s="10"/>
      <c r="O292" s="22">
        <f t="shared" si="12"/>
        <v>3366175.79</v>
      </c>
      <c r="P292" s="22">
        <f t="shared" si="13"/>
        <v>3366175.79</v>
      </c>
    </row>
    <row r="293" spans="1:16" ht="27" x14ac:dyDescent="0.25">
      <c r="A293" s="20">
        <v>2015</v>
      </c>
      <c r="B293" s="9"/>
      <c r="C293" s="56" t="s">
        <v>739</v>
      </c>
      <c r="D293" s="56" t="s">
        <v>740</v>
      </c>
      <c r="E293" s="2" t="s">
        <v>760</v>
      </c>
      <c r="F293" s="9" t="s">
        <v>319</v>
      </c>
      <c r="G293" s="7" t="s">
        <v>682</v>
      </c>
      <c r="H293" s="5" t="s">
        <v>694</v>
      </c>
      <c r="I293" s="66">
        <v>42360</v>
      </c>
      <c r="J293" s="66">
        <v>42479</v>
      </c>
      <c r="K293" s="8">
        <v>19496257.079999998</v>
      </c>
      <c r="L293" s="8"/>
      <c r="M293" s="8"/>
      <c r="N293" s="9"/>
      <c r="O293" s="28">
        <f t="shared" si="12"/>
        <v>19496257.079999998</v>
      </c>
      <c r="P293" s="28">
        <f t="shared" si="13"/>
        <v>19496257.079999998</v>
      </c>
    </row>
    <row r="294" spans="1:16" ht="27" x14ac:dyDescent="0.25">
      <c r="A294" s="20">
        <v>2015</v>
      </c>
      <c r="B294" s="9"/>
      <c r="C294" s="56" t="s">
        <v>741</v>
      </c>
      <c r="D294" s="56" t="s">
        <v>742</v>
      </c>
      <c r="E294" s="2" t="s">
        <v>761</v>
      </c>
      <c r="F294" s="9" t="s">
        <v>319</v>
      </c>
      <c r="G294" s="5" t="s">
        <v>683</v>
      </c>
      <c r="H294" s="5" t="s">
        <v>695</v>
      </c>
      <c r="I294" s="66">
        <v>42361</v>
      </c>
      <c r="J294" s="66">
        <v>42430</v>
      </c>
      <c r="K294" s="8">
        <v>10552952.859999999</v>
      </c>
      <c r="L294" s="8"/>
      <c r="M294" s="8"/>
      <c r="N294" s="9"/>
      <c r="O294" s="28">
        <f t="shared" si="12"/>
        <v>10552952.859999999</v>
      </c>
      <c r="P294" s="28">
        <f t="shared" si="13"/>
        <v>10552952.859999999</v>
      </c>
    </row>
    <row r="295" spans="1:16" ht="33" x14ac:dyDescent="0.25">
      <c r="A295" s="20">
        <v>2015</v>
      </c>
      <c r="B295" s="9" t="s">
        <v>1020</v>
      </c>
      <c r="C295" s="55" t="s">
        <v>743</v>
      </c>
      <c r="D295" s="121" t="s">
        <v>665</v>
      </c>
      <c r="E295" s="1"/>
      <c r="F295" s="9" t="s">
        <v>1023</v>
      </c>
      <c r="G295" s="3" t="s">
        <v>676</v>
      </c>
      <c r="H295" s="4" t="s">
        <v>691</v>
      </c>
      <c r="I295" s="66">
        <v>42361</v>
      </c>
      <c r="J295" s="66">
        <v>42480</v>
      </c>
      <c r="K295" s="8">
        <v>12869708.5</v>
      </c>
      <c r="L295" s="8"/>
      <c r="M295" s="8"/>
      <c r="N295" s="9"/>
      <c r="O295" s="28">
        <f t="shared" si="12"/>
        <v>12869708.5</v>
      </c>
      <c r="P295" s="28">
        <f t="shared" si="13"/>
        <v>12869708.5</v>
      </c>
    </row>
    <row r="296" spans="1:16" s="63" customFormat="1" ht="25.5" x14ac:dyDescent="0.25">
      <c r="A296" s="23">
        <v>2016</v>
      </c>
      <c r="B296" s="12" t="s">
        <v>151</v>
      </c>
      <c r="C296" s="122" t="s">
        <v>796</v>
      </c>
      <c r="D296" s="122" t="s">
        <v>797</v>
      </c>
      <c r="E296" s="12" t="s">
        <v>798</v>
      </c>
      <c r="F296" s="12" t="s">
        <v>155</v>
      </c>
      <c r="G296" s="70" t="s">
        <v>883</v>
      </c>
      <c r="H296" s="70" t="s">
        <v>779</v>
      </c>
      <c r="I296" s="66">
        <v>42426</v>
      </c>
      <c r="J296" s="66">
        <v>42577</v>
      </c>
      <c r="K296" s="8">
        <v>10615336.880000001</v>
      </c>
      <c r="L296" s="8">
        <f>384663.12+457929</f>
        <v>842592.12</v>
      </c>
      <c r="M296" s="8"/>
      <c r="N296" s="12"/>
      <c r="O296" s="22">
        <f t="shared" si="12"/>
        <v>11457929</v>
      </c>
      <c r="P296" s="22">
        <f t="shared" si="13"/>
        <v>11457929</v>
      </c>
    </row>
    <row r="297" spans="1:16" s="63" customFormat="1" ht="16.5" x14ac:dyDescent="0.25">
      <c r="A297" s="23">
        <v>2016</v>
      </c>
      <c r="B297" s="12" t="s">
        <v>268</v>
      </c>
      <c r="C297" s="70" t="s">
        <v>799</v>
      </c>
      <c r="D297" s="70" t="s">
        <v>800</v>
      </c>
      <c r="E297" s="125" t="s">
        <v>801</v>
      </c>
      <c r="F297" s="12" t="s">
        <v>272</v>
      </c>
      <c r="G297" s="70" t="s">
        <v>884</v>
      </c>
      <c r="H297" s="70" t="s">
        <v>919</v>
      </c>
      <c r="I297" s="66">
        <v>42429</v>
      </c>
      <c r="J297" s="66">
        <v>42583</v>
      </c>
      <c r="K297" s="8">
        <v>5964630.5300000003</v>
      </c>
      <c r="L297" s="8">
        <v>428520.01</v>
      </c>
      <c r="M297" s="8"/>
      <c r="N297" s="12"/>
      <c r="O297" s="22">
        <f t="shared" si="12"/>
        <v>6393150.54</v>
      </c>
      <c r="P297" s="22">
        <f t="shared" si="13"/>
        <v>6393150.54</v>
      </c>
    </row>
    <row r="298" spans="1:16" s="63" customFormat="1" ht="25.5" x14ac:dyDescent="0.25">
      <c r="A298" s="23">
        <v>2016</v>
      </c>
      <c r="B298" s="126"/>
      <c r="C298" s="16" t="s">
        <v>802</v>
      </c>
      <c r="D298" s="16" t="s">
        <v>803</v>
      </c>
      <c r="E298" s="127" t="s">
        <v>804</v>
      </c>
      <c r="F298" s="12" t="s">
        <v>319</v>
      </c>
      <c r="G298" s="62" t="s">
        <v>885</v>
      </c>
      <c r="H298" s="16" t="s">
        <v>692</v>
      </c>
      <c r="I298" s="66">
        <v>42461</v>
      </c>
      <c r="J298" s="66">
        <v>42825</v>
      </c>
      <c r="K298" s="8">
        <f>6655714.85+273855.41</f>
        <v>6929570.2599999998</v>
      </c>
      <c r="L298" s="8">
        <v>1143667.45</v>
      </c>
      <c r="M298" s="8"/>
      <c r="N298" s="12"/>
      <c r="O298" s="22">
        <f t="shared" si="12"/>
        <v>8073237.71</v>
      </c>
      <c r="P298" s="22">
        <f t="shared" si="13"/>
        <v>8073237.71</v>
      </c>
    </row>
    <row r="299" spans="1:16" s="63" customFormat="1" ht="16.5" x14ac:dyDescent="0.25">
      <c r="A299" s="23">
        <v>2016</v>
      </c>
      <c r="B299" s="12" t="s">
        <v>579</v>
      </c>
      <c r="C299" s="16" t="s">
        <v>805</v>
      </c>
      <c r="D299" s="16" t="s">
        <v>806</v>
      </c>
      <c r="E299" s="127" t="s">
        <v>807</v>
      </c>
      <c r="F299" s="12" t="s">
        <v>583</v>
      </c>
      <c r="G299" s="62" t="s">
        <v>886</v>
      </c>
      <c r="H299" s="16" t="s">
        <v>920</v>
      </c>
      <c r="I299" s="66">
        <v>42461</v>
      </c>
      <c r="J299" s="66">
        <v>42825</v>
      </c>
      <c r="K299" s="8">
        <v>7535843.75</v>
      </c>
      <c r="L299" s="8">
        <v>230969.56</v>
      </c>
      <c r="M299" s="8"/>
      <c r="N299" s="12"/>
      <c r="O299" s="22">
        <f t="shared" si="12"/>
        <v>7766813.3099999996</v>
      </c>
      <c r="P299" s="22">
        <f t="shared" si="13"/>
        <v>7766813.3099999996</v>
      </c>
    </row>
    <row r="300" spans="1:16" s="63" customFormat="1" ht="25.5" x14ac:dyDescent="0.25">
      <c r="A300" s="23">
        <v>2016</v>
      </c>
      <c r="B300" s="12"/>
      <c r="C300" s="16" t="s">
        <v>808</v>
      </c>
      <c r="D300" s="16" t="s">
        <v>809</v>
      </c>
      <c r="E300" s="127"/>
      <c r="F300" s="12" t="s">
        <v>319</v>
      </c>
      <c r="G300" s="62" t="s">
        <v>591</v>
      </c>
      <c r="H300" s="16" t="s">
        <v>921</v>
      </c>
      <c r="I300" s="66">
        <v>42552</v>
      </c>
      <c r="J300" s="66">
        <v>42916</v>
      </c>
      <c r="K300" s="8">
        <v>1599990.58</v>
      </c>
      <c r="L300" s="8"/>
      <c r="M300" s="8"/>
      <c r="N300" s="12"/>
      <c r="O300" s="22">
        <f t="shared" si="12"/>
        <v>1599990.58</v>
      </c>
      <c r="P300" s="22">
        <f t="shared" si="13"/>
        <v>1599990.58</v>
      </c>
    </row>
    <row r="301" spans="1:16" s="63" customFormat="1" ht="16.5" x14ac:dyDescent="0.25">
      <c r="A301" s="23">
        <v>2016</v>
      </c>
      <c r="B301" s="12"/>
      <c r="C301" s="16" t="s">
        <v>810</v>
      </c>
      <c r="D301" s="16" t="s">
        <v>811</v>
      </c>
      <c r="E301" s="127" t="s">
        <v>812</v>
      </c>
      <c r="F301" s="12" t="s">
        <v>319</v>
      </c>
      <c r="G301" s="62" t="s">
        <v>681</v>
      </c>
      <c r="H301" s="16" t="s">
        <v>922</v>
      </c>
      <c r="I301" s="66">
        <v>42552</v>
      </c>
      <c r="J301" s="66">
        <v>42916</v>
      </c>
      <c r="K301" s="8">
        <v>2141681.34</v>
      </c>
      <c r="L301" s="8">
        <v>531567.47</v>
      </c>
      <c r="M301" s="8"/>
      <c r="N301" s="12"/>
      <c r="O301" s="22">
        <f t="shared" si="12"/>
        <v>2673248.8099999996</v>
      </c>
      <c r="P301" s="22">
        <f t="shared" si="13"/>
        <v>2673248.8099999996</v>
      </c>
    </row>
    <row r="302" spans="1:16" s="63" customFormat="1" ht="16.5" x14ac:dyDescent="0.25">
      <c r="A302" s="23">
        <v>2016</v>
      </c>
      <c r="B302" s="12"/>
      <c r="C302" s="16" t="s">
        <v>813</v>
      </c>
      <c r="D302" s="16" t="s">
        <v>814</v>
      </c>
      <c r="E302" s="127" t="s">
        <v>815</v>
      </c>
      <c r="F302" s="12" t="s">
        <v>319</v>
      </c>
      <c r="G302" s="62" t="s">
        <v>887</v>
      </c>
      <c r="H302" s="16" t="s">
        <v>923</v>
      </c>
      <c r="I302" s="66">
        <v>42583</v>
      </c>
      <c r="J302" s="66">
        <v>42643</v>
      </c>
      <c r="K302" s="8">
        <v>3837913.34</v>
      </c>
      <c r="L302" s="8">
        <v>365133.41</v>
      </c>
      <c r="M302" s="8"/>
      <c r="N302" s="12"/>
      <c r="O302" s="22">
        <f t="shared" si="12"/>
        <v>4203046.75</v>
      </c>
      <c r="P302" s="22">
        <f t="shared" si="13"/>
        <v>4203046.75</v>
      </c>
    </row>
    <row r="303" spans="1:16" s="63" customFormat="1" ht="25.5" x14ac:dyDescent="0.25">
      <c r="A303" s="23">
        <v>2016</v>
      </c>
      <c r="B303" s="12"/>
      <c r="C303" s="16"/>
      <c r="D303" s="16" t="s">
        <v>965</v>
      </c>
      <c r="E303" s="127"/>
      <c r="F303" s="12"/>
      <c r="G303" s="62" t="s">
        <v>966</v>
      </c>
      <c r="H303" s="16" t="s">
        <v>967</v>
      </c>
      <c r="I303" s="66">
        <v>42552</v>
      </c>
      <c r="J303" s="66">
        <v>42711</v>
      </c>
      <c r="K303" s="8">
        <v>10658147.119999999</v>
      </c>
      <c r="L303" s="8"/>
      <c r="M303" s="8"/>
      <c r="N303" s="12"/>
      <c r="O303" s="22">
        <f t="shared" si="12"/>
        <v>10658147.119999999</v>
      </c>
      <c r="P303" s="22">
        <f t="shared" si="13"/>
        <v>10658147.119999999</v>
      </c>
    </row>
    <row r="304" spans="1:16" s="63" customFormat="1" ht="16.5" x14ac:dyDescent="0.25">
      <c r="A304" s="23">
        <v>2016</v>
      </c>
      <c r="B304" s="12" t="s">
        <v>1020</v>
      </c>
      <c r="C304" s="70" t="s">
        <v>816</v>
      </c>
      <c r="D304" s="70" t="s">
        <v>817</v>
      </c>
      <c r="E304" s="125" t="s">
        <v>818</v>
      </c>
      <c r="F304" s="12" t="s">
        <v>1023</v>
      </c>
      <c r="G304" s="70" t="s">
        <v>888</v>
      </c>
      <c r="H304" s="70" t="s">
        <v>924</v>
      </c>
      <c r="I304" s="66">
        <v>42583</v>
      </c>
      <c r="J304" s="66">
        <v>42674</v>
      </c>
      <c r="K304" s="8">
        <v>2575738.25</v>
      </c>
      <c r="L304" s="8">
        <v>633002.27</v>
      </c>
      <c r="M304" s="8"/>
      <c r="N304" s="12"/>
      <c r="O304" s="22">
        <f t="shared" si="12"/>
        <v>3208740.52</v>
      </c>
      <c r="P304" s="22">
        <f t="shared" si="13"/>
        <v>3208740.52</v>
      </c>
    </row>
    <row r="305" spans="1:16" s="63" customFormat="1" ht="16.5" x14ac:dyDescent="0.25">
      <c r="A305" s="23">
        <v>2016</v>
      </c>
      <c r="B305" s="12" t="s">
        <v>1024</v>
      </c>
      <c r="C305" s="70" t="s">
        <v>48</v>
      </c>
      <c r="D305" s="70" t="s">
        <v>819</v>
      </c>
      <c r="E305" s="125"/>
      <c r="F305" s="12" t="s">
        <v>1025</v>
      </c>
      <c r="G305" s="70" t="s">
        <v>889</v>
      </c>
      <c r="H305" s="70" t="s">
        <v>925</v>
      </c>
      <c r="I305" s="66">
        <v>42583</v>
      </c>
      <c r="J305" s="66">
        <v>42636</v>
      </c>
      <c r="K305" s="8">
        <v>262948.03000000003</v>
      </c>
      <c r="L305" s="8"/>
      <c r="M305" s="8"/>
      <c r="N305" s="12"/>
      <c r="O305" s="22">
        <f t="shared" si="12"/>
        <v>262948.03000000003</v>
      </c>
      <c r="P305" s="22">
        <f t="shared" si="13"/>
        <v>262948.03000000003</v>
      </c>
    </row>
    <row r="306" spans="1:16" s="63" customFormat="1" ht="16.5" x14ac:dyDescent="0.25">
      <c r="A306" s="23">
        <v>2016</v>
      </c>
      <c r="B306" s="12" t="s">
        <v>579</v>
      </c>
      <c r="C306" s="70" t="s">
        <v>820</v>
      </c>
      <c r="D306" s="70" t="s">
        <v>821</v>
      </c>
      <c r="E306" s="125" t="s">
        <v>822</v>
      </c>
      <c r="F306" s="12" t="s">
        <v>583</v>
      </c>
      <c r="G306" s="70" t="s">
        <v>890</v>
      </c>
      <c r="H306" s="70" t="s">
        <v>926</v>
      </c>
      <c r="I306" s="66">
        <v>42598</v>
      </c>
      <c r="J306" s="66">
        <v>42689</v>
      </c>
      <c r="K306" s="8">
        <v>8327688.9800000004</v>
      </c>
      <c r="L306" s="8">
        <v>1623774.71</v>
      </c>
      <c r="M306" s="8"/>
      <c r="N306" s="12"/>
      <c r="O306" s="22">
        <f t="shared" si="12"/>
        <v>9951463.6900000013</v>
      </c>
      <c r="P306" s="22">
        <f t="shared" si="13"/>
        <v>9951463.6900000013</v>
      </c>
    </row>
    <row r="307" spans="1:16" s="63" customFormat="1" ht="16.5" x14ac:dyDescent="0.25">
      <c r="A307" s="23">
        <v>2016</v>
      </c>
      <c r="B307" s="12"/>
      <c r="C307" s="16" t="s">
        <v>823</v>
      </c>
      <c r="D307" s="16" t="s">
        <v>824</v>
      </c>
      <c r="E307" s="127" t="s">
        <v>825</v>
      </c>
      <c r="F307" s="12"/>
      <c r="G307" s="62" t="s">
        <v>891</v>
      </c>
      <c r="H307" s="16" t="s">
        <v>927</v>
      </c>
      <c r="I307" s="66">
        <v>42614</v>
      </c>
      <c r="J307" s="66">
        <v>42674</v>
      </c>
      <c r="K307" s="8">
        <v>3001249.38</v>
      </c>
      <c r="L307" s="8">
        <v>724813.02</v>
      </c>
      <c r="M307" s="8"/>
      <c r="N307" s="12"/>
      <c r="O307" s="22">
        <f t="shared" si="12"/>
        <v>3726062.4</v>
      </c>
      <c r="P307" s="22">
        <f t="shared" si="13"/>
        <v>3726062.4</v>
      </c>
    </row>
    <row r="308" spans="1:16" s="63" customFormat="1" ht="16.5" x14ac:dyDescent="0.25">
      <c r="A308" s="23">
        <v>2016</v>
      </c>
      <c r="B308" s="12"/>
      <c r="C308" s="16" t="s">
        <v>48</v>
      </c>
      <c r="D308" s="16" t="s">
        <v>826</v>
      </c>
      <c r="E308" s="127" t="s">
        <v>827</v>
      </c>
      <c r="F308" s="12" t="s">
        <v>319</v>
      </c>
      <c r="G308" s="62" t="s">
        <v>892</v>
      </c>
      <c r="H308" s="62" t="s">
        <v>928</v>
      </c>
      <c r="I308" s="66">
        <v>42640</v>
      </c>
      <c r="J308" s="66">
        <v>42699</v>
      </c>
      <c r="K308" s="8">
        <v>446005.3</v>
      </c>
      <c r="L308" s="8">
        <v>59900.02</v>
      </c>
      <c r="M308" s="8"/>
      <c r="N308" s="12"/>
      <c r="O308" s="22">
        <f t="shared" si="12"/>
        <v>505905.32</v>
      </c>
      <c r="P308" s="22">
        <f t="shared" si="13"/>
        <v>505905.32</v>
      </c>
    </row>
    <row r="309" spans="1:16" s="63" customFormat="1" ht="25.5" x14ac:dyDescent="0.25">
      <c r="A309" s="23">
        <v>2016</v>
      </c>
      <c r="B309" s="12"/>
      <c r="C309" s="16" t="s">
        <v>828</v>
      </c>
      <c r="D309" s="16" t="s">
        <v>829</v>
      </c>
      <c r="E309" s="127"/>
      <c r="F309" s="12"/>
      <c r="G309" s="62" t="s">
        <v>893</v>
      </c>
      <c r="H309" s="16" t="s">
        <v>929</v>
      </c>
      <c r="I309" s="66">
        <v>42628</v>
      </c>
      <c r="J309" s="66">
        <v>42718</v>
      </c>
      <c r="K309" s="8">
        <v>17858111.850000001</v>
      </c>
      <c r="L309" s="8"/>
      <c r="M309" s="8"/>
      <c r="N309" s="12"/>
      <c r="O309" s="22">
        <f t="shared" si="12"/>
        <v>17858111.850000001</v>
      </c>
      <c r="P309" s="22">
        <f t="shared" si="13"/>
        <v>17858111.850000001</v>
      </c>
    </row>
    <row r="310" spans="1:16" s="63" customFormat="1" ht="16.5" x14ac:dyDescent="0.25">
      <c r="A310" s="23">
        <v>2016</v>
      </c>
      <c r="B310" s="12"/>
      <c r="C310" s="16" t="s">
        <v>48</v>
      </c>
      <c r="D310" s="16" t="s">
        <v>830</v>
      </c>
      <c r="E310" s="127"/>
      <c r="F310" s="12"/>
      <c r="G310" s="62" t="s">
        <v>894</v>
      </c>
      <c r="H310" s="62" t="s">
        <v>930</v>
      </c>
      <c r="I310" s="66">
        <v>42631</v>
      </c>
      <c r="J310" s="66">
        <v>43034</v>
      </c>
      <c r="K310" s="8">
        <v>186514.74</v>
      </c>
      <c r="L310" s="8"/>
      <c r="M310" s="8"/>
      <c r="N310" s="12"/>
      <c r="O310" s="22">
        <f t="shared" si="12"/>
        <v>186514.74</v>
      </c>
      <c r="P310" s="22">
        <f t="shared" si="13"/>
        <v>186514.74</v>
      </c>
    </row>
    <row r="311" spans="1:16" s="63" customFormat="1" ht="25.5" x14ac:dyDescent="0.25">
      <c r="A311" s="23">
        <v>2016</v>
      </c>
      <c r="B311" s="12"/>
      <c r="C311" s="16" t="s">
        <v>831</v>
      </c>
      <c r="D311" s="16" t="s">
        <v>832</v>
      </c>
      <c r="E311" s="127"/>
      <c r="F311" s="12"/>
      <c r="G311" s="62" t="s">
        <v>895</v>
      </c>
      <c r="H311" s="16" t="s">
        <v>931</v>
      </c>
      <c r="I311" s="66">
        <v>42627</v>
      </c>
      <c r="J311" s="66">
        <v>42686</v>
      </c>
      <c r="K311" s="8">
        <v>169710245.53</v>
      </c>
      <c r="L311" s="8"/>
      <c r="M311" s="8"/>
      <c r="N311" s="12"/>
      <c r="O311" s="22">
        <f t="shared" si="12"/>
        <v>169710245.53</v>
      </c>
      <c r="P311" s="22">
        <f t="shared" si="13"/>
        <v>169710245.53</v>
      </c>
    </row>
    <row r="312" spans="1:16" s="63" customFormat="1" ht="38.25" x14ac:dyDescent="0.25">
      <c r="A312" s="23">
        <v>2016</v>
      </c>
      <c r="B312" s="12" t="s">
        <v>1029</v>
      </c>
      <c r="C312" s="70" t="s">
        <v>833</v>
      </c>
      <c r="D312" s="70" t="s">
        <v>834</v>
      </c>
      <c r="E312" s="125" t="s">
        <v>835</v>
      </c>
      <c r="F312" s="12" t="s">
        <v>1030</v>
      </c>
      <c r="G312" s="70" t="s">
        <v>896</v>
      </c>
      <c r="H312" s="70" t="s">
        <v>932</v>
      </c>
      <c r="I312" s="66">
        <v>42634</v>
      </c>
      <c r="J312" s="66" t="s">
        <v>947</v>
      </c>
      <c r="K312" s="8">
        <v>14826203.83</v>
      </c>
      <c r="L312" s="8">
        <v>1773796.17</v>
      </c>
      <c r="M312" s="8"/>
      <c r="N312" s="12"/>
      <c r="O312" s="22">
        <f t="shared" si="12"/>
        <v>16600000</v>
      </c>
      <c r="P312" s="22">
        <f t="shared" si="13"/>
        <v>16600000</v>
      </c>
    </row>
    <row r="313" spans="1:16" s="63" customFormat="1" ht="16.5" x14ac:dyDescent="0.25">
      <c r="A313" s="23">
        <v>2016</v>
      </c>
      <c r="B313" s="12"/>
      <c r="C313" s="16" t="s">
        <v>836</v>
      </c>
      <c r="D313" s="16" t="s">
        <v>837</v>
      </c>
      <c r="E313" s="127" t="s">
        <v>838</v>
      </c>
      <c r="F313" s="12" t="s">
        <v>319</v>
      </c>
      <c r="G313" s="62" t="s">
        <v>897</v>
      </c>
      <c r="H313" s="16" t="s">
        <v>933</v>
      </c>
      <c r="I313" s="66">
        <v>42634</v>
      </c>
      <c r="J313" s="66">
        <v>42718</v>
      </c>
      <c r="K313" s="8">
        <v>6472001.7800000003</v>
      </c>
      <c r="L313" s="8"/>
      <c r="M313" s="8"/>
      <c r="N313" s="12"/>
      <c r="O313" s="22">
        <f t="shared" si="12"/>
        <v>6472001.7800000003</v>
      </c>
      <c r="P313" s="22">
        <f t="shared" si="13"/>
        <v>6472001.7800000003</v>
      </c>
    </row>
    <row r="314" spans="1:16" s="63" customFormat="1" ht="38.25" x14ac:dyDescent="0.25">
      <c r="A314" s="23">
        <v>2016</v>
      </c>
      <c r="B314" s="12" t="s">
        <v>1027</v>
      </c>
      <c r="C314" s="70" t="s">
        <v>839</v>
      </c>
      <c r="D314" s="70" t="s">
        <v>840</v>
      </c>
      <c r="E314" s="125"/>
      <c r="F314" s="12" t="s">
        <v>1028</v>
      </c>
      <c r="G314" s="70" t="s">
        <v>898</v>
      </c>
      <c r="H314" s="70" t="s">
        <v>934</v>
      </c>
      <c r="I314" s="66">
        <v>42643</v>
      </c>
      <c r="J314" s="66" t="s">
        <v>948</v>
      </c>
      <c r="K314" s="8">
        <v>33014518.34</v>
      </c>
      <c r="L314" s="8"/>
      <c r="M314" s="8"/>
      <c r="N314" s="12"/>
      <c r="O314" s="22">
        <f t="shared" si="12"/>
        <v>33014518.34</v>
      </c>
      <c r="P314" s="22">
        <f t="shared" si="13"/>
        <v>33014518.34</v>
      </c>
    </row>
    <row r="315" spans="1:16" s="63" customFormat="1" ht="16.5" x14ac:dyDescent="0.25">
      <c r="A315" s="23">
        <v>2016</v>
      </c>
      <c r="B315" s="12" t="s">
        <v>1024</v>
      </c>
      <c r="C315" s="70" t="s">
        <v>841</v>
      </c>
      <c r="D315" s="70" t="s">
        <v>842</v>
      </c>
      <c r="E315" s="125" t="s">
        <v>843</v>
      </c>
      <c r="F315" s="12" t="s">
        <v>1025</v>
      </c>
      <c r="G315" s="70" t="s">
        <v>899</v>
      </c>
      <c r="H315" s="70" t="s">
        <v>935</v>
      </c>
      <c r="I315" s="66">
        <v>42661</v>
      </c>
      <c r="J315" s="66">
        <v>42720</v>
      </c>
      <c r="K315" s="8">
        <v>3281188.4</v>
      </c>
      <c r="L315" s="8">
        <v>820297.1</v>
      </c>
      <c r="M315" s="8"/>
      <c r="N315" s="12"/>
      <c r="O315" s="22">
        <f t="shared" si="12"/>
        <v>4101485.5</v>
      </c>
      <c r="P315" s="22">
        <f t="shared" si="13"/>
        <v>4101485.5</v>
      </c>
    </row>
    <row r="316" spans="1:16" s="63" customFormat="1" ht="16.5" x14ac:dyDescent="0.25">
      <c r="A316" s="23">
        <v>2016</v>
      </c>
      <c r="B316" s="12"/>
      <c r="C316" s="16" t="s">
        <v>844</v>
      </c>
      <c r="D316" s="16" t="s">
        <v>845</v>
      </c>
      <c r="E316" s="127"/>
      <c r="F316" s="12" t="s">
        <v>319</v>
      </c>
      <c r="G316" s="62" t="s">
        <v>900</v>
      </c>
      <c r="H316" s="16" t="s">
        <v>936</v>
      </c>
      <c r="I316" s="66">
        <v>42675</v>
      </c>
      <c r="J316" s="66">
        <v>42947</v>
      </c>
      <c r="K316" s="8">
        <v>1800737.36</v>
      </c>
      <c r="L316" s="8"/>
      <c r="M316" s="8"/>
      <c r="N316" s="12"/>
      <c r="O316" s="22">
        <f t="shared" si="12"/>
        <v>1800737.36</v>
      </c>
      <c r="P316" s="22">
        <f t="shared" si="13"/>
        <v>1800737.36</v>
      </c>
    </row>
    <row r="317" spans="1:16" s="63" customFormat="1" ht="16.5" x14ac:dyDescent="0.25">
      <c r="A317" s="23">
        <v>2016</v>
      </c>
      <c r="B317" s="12"/>
      <c r="C317" s="16" t="s">
        <v>846</v>
      </c>
      <c r="D317" s="16" t="s">
        <v>847</v>
      </c>
      <c r="E317" s="127"/>
      <c r="F317" s="12"/>
      <c r="G317" s="62" t="s">
        <v>901</v>
      </c>
      <c r="H317" s="16" t="s">
        <v>794</v>
      </c>
      <c r="I317" s="66">
        <v>42675</v>
      </c>
      <c r="J317" s="66">
        <v>42947</v>
      </c>
      <c r="K317" s="8">
        <v>989840.34</v>
      </c>
      <c r="L317" s="8"/>
      <c r="M317" s="8"/>
      <c r="N317" s="12"/>
      <c r="O317" s="22">
        <f t="shared" si="12"/>
        <v>989840.34</v>
      </c>
      <c r="P317" s="22">
        <f t="shared" si="13"/>
        <v>989840.34</v>
      </c>
    </row>
    <row r="318" spans="1:16" s="63" customFormat="1" ht="16.5" x14ac:dyDescent="0.25">
      <c r="A318" s="23">
        <v>2016</v>
      </c>
      <c r="B318" s="12"/>
      <c r="C318" s="16" t="s">
        <v>848</v>
      </c>
      <c r="D318" s="16" t="s">
        <v>849</v>
      </c>
      <c r="E318" s="127"/>
      <c r="F318" s="70" t="s">
        <v>319</v>
      </c>
      <c r="G318" s="62" t="s">
        <v>902</v>
      </c>
      <c r="H318" s="16" t="s">
        <v>937</v>
      </c>
      <c r="I318" s="66">
        <v>42676</v>
      </c>
      <c r="J318" s="66">
        <v>42947</v>
      </c>
      <c r="K318" s="8">
        <v>7977610.6500000004</v>
      </c>
      <c r="L318" s="8"/>
      <c r="M318" s="8"/>
      <c r="N318" s="12"/>
      <c r="O318" s="22">
        <f t="shared" si="12"/>
        <v>7977610.6500000004</v>
      </c>
      <c r="P318" s="22">
        <f t="shared" si="13"/>
        <v>7977610.6500000004</v>
      </c>
    </row>
    <row r="319" spans="1:16" s="63" customFormat="1" ht="16.5" x14ac:dyDescent="0.25">
      <c r="A319" s="23">
        <v>2016</v>
      </c>
      <c r="B319" s="12"/>
      <c r="C319" s="16" t="s">
        <v>850</v>
      </c>
      <c r="D319" s="16" t="s">
        <v>851</v>
      </c>
      <c r="E319" s="127"/>
      <c r="F319" s="70" t="s">
        <v>319</v>
      </c>
      <c r="G319" s="16" t="s">
        <v>628</v>
      </c>
      <c r="H319" s="16" t="s">
        <v>938</v>
      </c>
      <c r="I319" s="66">
        <v>42689</v>
      </c>
      <c r="J319" s="66">
        <v>42960</v>
      </c>
      <c r="K319" s="8">
        <v>3667984.55</v>
      </c>
      <c r="L319" s="8"/>
      <c r="M319" s="8"/>
      <c r="N319" s="12"/>
      <c r="O319" s="22">
        <f t="shared" si="12"/>
        <v>3667984.55</v>
      </c>
      <c r="P319" s="22">
        <f t="shared" si="13"/>
        <v>3667984.55</v>
      </c>
    </row>
    <row r="320" spans="1:16" s="63" customFormat="1" ht="16.5" x14ac:dyDescent="0.25">
      <c r="A320" s="23">
        <v>2016</v>
      </c>
      <c r="B320" s="12"/>
      <c r="C320" s="16" t="s">
        <v>852</v>
      </c>
      <c r="D320" s="16" t="s">
        <v>853</v>
      </c>
      <c r="E320" s="127"/>
      <c r="F320" s="70" t="s">
        <v>319</v>
      </c>
      <c r="G320" s="128" t="s">
        <v>903</v>
      </c>
      <c r="H320" s="16" t="s">
        <v>939</v>
      </c>
      <c r="I320" s="66">
        <v>42689</v>
      </c>
      <c r="J320" s="66">
        <v>42949</v>
      </c>
      <c r="K320" s="8">
        <v>1538283.1</v>
      </c>
      <c r="L320" s="8"/>
      <c r="M320" s="8"/>
      <c r="N320" s="12"/>
      <c r="O320" s="22">
        <f t="shared" si="12"/>
        <v>1538283.1</v>
      </c>
      <c r="P320" s="22">
        <f t="shared" si="13"/>
        <v>1538283.1</v>
      </c>
    </row>
    <row r="321" spans="1:17" s="63" customFormat="1" ht="16.5" x14ac:dyDescent="0.25">
      <c r="A321" s="23">
        <v>2016</v>
      </c>
      <c r="B321" s="12"/>
      <c r="C321" s="16" t="s">
        <v>48</v>
      </c>
      <c r="D321" s="16" t="s">
        <v>854</v>
      </c>
      <c r="E321" s="127"/>
      <c r="F321" s="12"/>
      <c r="G321" s="16" t="s">
        <v>904</v>
      </c>
      <c r="H321" s="16" t="s">
        <v>688</v>
      </c>
      <c r="I321" s="66">
        <v>42689</v>
      </c>
      <c r="J321" s="66">
        <v>42704</v>
      </c>
      <c r="K321" s="8">
        <v>448242.98</v>
      </c>
      <c r="L321" s="8"/>
      <c r="M321" s="8"/>
      <c r="N321" s="12"/>
      <c r="O321" s="22">
        <f t="shared" si="12"/>
        <v>448242.98</v>
      </c>
      <c r="P321" s="22">
        <f t="shared" si="13"/>
        <v>448242.98</v>
      </c>
    </row>
    <row r="322" spans="1:17" s="63" customFormat="1" ht="16.5" x14ac:dyDescent="0.25">
      <c r="A322" s="23">
        <v>2016</v>
      </c>
      <c r="B322" s="12"/>
      <c r="C322" s="16" t="s">
        <v>48</v>
      </c>
      <c r="D322" s="16" t="s">
        <v>855</v>
      </c>
      <c r="E322" s="127"/>
      <c r="F322" s="12"/>
      <c r="G322" s="16" t="s">
        <v>905</v>
      </c>
      <c r="H322" s="16" t="s">
        <v>940</v>
      </c>
      <c r="I322" s="66">
        <v>42689</v>
      </c>
      <c r="J322" s="66">
        <v>42704</v>
      </c>
      <c r="K322" s="8">
        <v>610000</v>
      </c>
      <c r="L322" s="8">
        <v>140600</v>
      </c>
      <c r="M322" s="8"/>
      <c r="N322" s="12"/>
      <c r="O322" s="22">
        <f t="shared" si="12"/>
        <v>750600</v>
      </c>
      <c r="P322" s="22">
        <f t="shared" si="13"/>
        <v>750600</v>
      </c>
    </row>
    <row r="323" spans="1:17" s="63" customFormat="1" ht="16.5" x14ac:dyDescent="0.25">
      <c r="A323" s="23">
        <v>2016</v>
      </c>
      <c r="B323" s="12"/>
      <c r="C323" s="16" t="s">
        <v>48</v>
      </c>
      <c r="D323" s="16" t="s">
        <v>856</v>
      </c>
      <c r="E323" s="127" t="s">
        <v>857</v>
      </c>
      <c r="F323" s="70" t="s">
        <v>319</v>
      </c>
      <c r="G323" s="16" t="s">
        <v>906</v>
      </c>
      <c r="H323" s="16" t="s">
        <v>941</v>
      </c>
      <c r="I323" s="66">
        <v>42689</v>
      </c>
      <c r="J323" s="66">
        <v>42704</v>
      </c>
      <c r="K323" s="8">
        <v>120960</v>
      </c>
      <c r="L323" s="8">
        <v>29030.400000000001</v>
      </c>
      <c r="M323" s="8"/>
      <c r="N323" s="12"/>
      <c r="O323" s="22">
        <f t="shared" si="12"/>
        <v>149990.39999999999</v>
      </c>
      <c r="P323" s="22">
        <f t="shared" si="13"/>
        <v>149990.39999999999</v>
      </c>
    </row>
    <row r="324" spans="1:17" s="63" customFormat="1" ht="16.5" x14ac:dyDescent="0.25">
      <c r="A324" s="23">
        <v>2016</v>
      </c>
      <c r="B324" s="12"/>
      <c r="C324" s="16" t="s">
        <v>858</v>
      </c>
      <c r="D324" s="16" t="s">
        <v>859</v>
      </c>
      <c r="E324" s="127"/>
      <c r="F324" s="70" t="s">
        <v>319</v>
      </c>
      <c r="G324" s="16" t="s">
        <v>907</v>
      </c>
      <c r="H324" s="16" t="s">
        <v>688</v>
      </c>
      <c r="I324" s="66">
        <v>42691</v>
      </c>
      <c r="J324" s="66">
        <v>42980</v>
      </c>
      <c r="K324" s="8">
        <v>2271236.5499999998</v>
      </c>
      <c r="L324" s="8"/>
      <c r="M324" s="8"/>
      <c r="N324" s="12"/>
      <c r="O324" s="22">
        <f t="shared" si="12"/>
        <v>2271236.5499999998</v>
      </c>
      <c r="P324" s="22">
        <f t="shared" si="13"/>
        <v>2271236.5499999998</v>
      </c>
    </row>
    <row r="325" spans="1:17" s="63" customFormat="1" ht="16.5" x14ac:dyDescent="0.25">
      <c r="A325" s="23">
        <v>2016</v>
      </c>
      <c r="B325" s="12" t="s">
        <v>1027</v>
      </c>
      <c r="C325" s="70" t="s">
        <v>860</v>
      </c>
      <c r="D325" s="70" t="s">
        <v>861</v>
      </c>
      <c r="E325" s="125" t="s">
        <v>862</v>
      </c>
      <c r="F325" s="12" t="s">
        <v>1028</v>
      </c>
      <c r="G325" s="70" t="s">
        <v>908</v>
      </c>
      <c r="H325" s="70" t="s">
        <v>694</v>
      </c>
      <c r="I325" s="66">
        <v>42696</v>
      </c>
      <c r="J325" s="66">
        <v>42735</v>
      </c>
      <c r="K325" s="8">
        <v>14586233.970000001</v>
      </c>
      <c r="L325" s="8">
        <v>399247.69</v>
      </c>
      <c r="M325" s="8"/>
      <c r="N325" s="12"/>
      <c r="O325" s="22">
        <f t="shared" si="12"/>
        <v>14985481.66</v>
      </c>
      <c r="P325" s="22">
        <f t="shared" si="13"/>
        <v>14985481.66</v>
      </c>
    </row>
    <row r="326" spans="1:17" s="63" customFormat="1" ht="16.5" x14ac:dyDescent="0.25">
      <c r="A326" s="23">
        <v>2016</v>
      </c>
      <c r="B326" s="12"/>
      <c r="C326" s="16" t="s">
        <v>863</v>
      </c>
      <c r="D326" s="16" t="s">
        <v>864</v>
      </c>
      <c r="E326" s="127" t="s">
        <v>865</v>
      </c>
      <c r="F326" s="70" t="s">
        <v>319</v>
      </c>
      <c r="G326" s="16" t="s">
        <v>909</v>
      </c>
      <c r="H326" s="16" t="s">
        <v>938</v>
      </c>
      <c r="I326" s="66">
        <v>42696</v>
      </c>
      <c r="J326" s="66">
        <v>42735</v>
      </c>
      <c r="K326" s="8">
        <v>1277757.0900000001</v>
      </c>
      <c r="L326" s="8">
        <v>316240.94</v>
      </c>
      <c r="M326" s="8"/>
      <c r="N326" s="12"/>
      <c r="O326" s="22">
        <f t="shared" si="12"/>
        <v>1593998.03</v>
      </c>
      <c r="P326" s="22">
        <f t="shared" si="13"/>
        <v>1593998.03</v>
      </c>
    </row>
    <row r="327" spans="1:17" s="63" customFormat="1" ht="16.5" x14ac:dyDescent="0.25">
      <c r="A327" s="23">
        <v>2016</v>
      </c>
      <c r="B327" s="12" t="s">
        <v>1020</v>
      </c>
      <c r="C327" s="16" t="s">
        <v>48</v>
      </c>
      <c r="D327" s="16" t="s">
        <v>866</v>
      </c>
      <c r="E327" s="127"/>
      <c r="F327" s="12" t="s">
        <v>1023</v>
      </c>
      <c r="G327" s="16" t="s">
        <v>910</v>
      </c>
      <c r="H327" s="16" t="s">
        <v>942</v>
      </c>
      <c r="I327" s="66">
        <v>42696</v>
      </c>
      <c r="J327" s="66">
        <v>42726</v>
      </c>
      <c r="K327" s="8">
        <v>409954.31</v>
      </c>
      <c r="L327" s="8"/>
      <c r="M327" s="8"/>
      <c r="N327" s="12"/>
      <c r="O327" s="22">
        <f t="shared" si="12"/>
        <v>409954.31</v>
      </c>
      <c r="P327" s="22">
        <f t="shared" si="13"/>
        <v>409954.31</v>
      </c>
    </row>
    <row r="328" spans="1:17" s="63" customFormat="1" ht="25.5" x14ac:dyDescent="0.25">
      <c r="A328" s="23">
        <v>2016</v>
      </c>
      <c r="B328" s="129" t="s">
        <v>268</v>
      </c>
      <c r="C328" s="70" t="s">
        <v>48</v>
      </c>
      <c r="D328" s="70" t="s">
        <v>867</v>
      </c>
      <c r="E328" s="125" t="s">
        <v>868</v>
      </c>
      <c r="F328" s="12" t="s">
        <v>272</v>
      </c>
      <c r="G328" s="70" t="s">
        <v>911</v>
      </c>
      <c r="H328" s="70" t="s">
        <v>782</v>
      </c>
      <c r="I328" s="66">
        <v>42697</v>
      </c>
      <c r="J328" s="66">
        <v>42735</v>
      </c>
      <c r="K328" s="8">
        <v>533233.71</v>
      </c>
      <c r="L328" s="8">
        <v>129829.39</v>
      </c>
      <c r="M328" s="8"/>
      <c r="N328" s="12"/>
      <c r="O328" s="22">
        <f t="shared" si="12"/>
        <v>663063.1</v>
      </c>
      <c r="P328" s="22">
        <f t="shared" si="13"/>
        <v>663063.1</v>
      </c>
    </row>
    <row r="329" spans="1:17" s="63" customFormat="1" ht="25.5" x14ac:dyDescent="0.25">
      <c r="A329" s="23">
        <v>2016</v>
      </c>
      <c r="B329" s="125" t="s">
        <v>151</v>
      </c>
      <c r="C329" s="70" t="s">
        <v>48</v>
      </c>
      <c r="D329" s="70" t="s">
        <v>869</v>
      </c>
      <c r="E329" s="125"/>
      <c r="F329" s="70" t="s">
        <v>155</v>
      </c>
      <c r="G329" s="70" t="s">
        <v>912</v>
      </c>
      <c r="H329" s="70" t="s">
        <v>943</v>
      </c>
      <c r="I329" s="66">
        <v>42698</v>
      </c>
      <c r="J329" s="66">
        <v>42735</v>
      </c>
      <c r="K329" s="8">
        <v>516307.34</v>
      </c>
      <c r="L329" s="8"/>
      <c r="M329" s="8"/>
      <c r="N329" s="12"/>
      <c r="O329" s="22">
        <f t="shared" si="12"/>
        <v>516307.34</v>
      </c>
      <c r="P329" s="22">
        <f t="shared" si="13"/>
        <v>516307.34</v>
      </c>
    </row>
    <row r="330" spans="1:17" s="63" customFormat="1" ht="16.5" x14ac:dyDescent="0.25">
      <c r="A330" s="23">
        <v>2016</v>
      </c>
      <c r="B330" s="12"/>
      <c r="C330" s="16" t="s">
        <v>870</v>
      </c>
      <c r="D330" s="16" t="s">
        <v>871</v>
      </c>
      <c r="E330" s="127"/>
      <c r="F330" s="70" t="s">
        <v>319</v>
      </c>
      <c r="G330" s="16" t="s">
        <v>913</v>
      </c>
      <c r="H330" s="16" t="s">
        <v>930</v>
      </c>
      <c r="I330" s="66">
        <v>42705</v>
      </c>
      <c r="J330" s="66">
        <v>42957</v>
      </c>
      <c r="K330" s="8">
        <v>3087689.67</v>
      </c>
      <c r="L330" s="8"/>
      <c r="M330" s="8"/>
      <c r="N330" s="12"/>
      <c r="O330" s="22">
        <f t="shared" si="12"/>
        <v>3087689.67</v>
      </c>
      <c r="P330" s="22">
        <f t="shared" si="13"/>
        <v>3087689.67</v>
      </c>
    </row>
    <row r="331" spans="1:17" s="63" customFormat="1" ht="16.5" x14ac:dyDescent="0.25">
      <c r="A331" s="23">
        <v>2016</v>
      </c>
      <c r="B331" s="12" t="s">
        <v>1020</v>
      </c>
      <c r="C331" s="70" t="s">
        <v>872</v>
      </c>
      <c r="D331" s="70" t="s">
        <v>873</v>
      </c>
      <c r="E331" s="125" t="s">
        <v>874</v>
      </c>
      <c r="F331" s="12" t="s">
        <v>1023</v>
      </c>
      <c r="G331" s="70" t="s">
        <v>914</v>
      </c>
      <c r="H331" s="70" t="s">
        <v>787</v>
      </c>
      <c r="I331" s="66">
        <v>42705</v>
      </c>
      <c r="J331" s="66">
        <v>42779</v>
      </c>
      <c r="K331" s="8">
        <v>1608678.34</v>
      </c>
      <c r="L331" s="8">
        <v>187429.08</v>
      </c>
      <c r="M331" s="8"/>
      <c r="N331" s="12"/>
      <c r="O331" s="22">
        <f t="shared" si="12"/>
        <v>1796107.4200000002</v>
      </c>
      <c r="P331" s="22">
        <f t="shared" si="13"/>
        <v>1796107.4200000002</v>
      </c>
    </row>
    <row r="332" spans="1:17" s="63" customFormat="1" ht="16.5" x14ac:dyDescent="0.25">
      <c r="A332" s="23">
        <v>2016</v>
      </c>
      <c r="B332" s="12"/>
      <c r="C332" s="16" t="s">
        <v>48</v>
      </c>
      <c r="D332" s="16" t="s">
        <v>875</v>
      </c>
      <c r="E332" s="127"/>
      <c r="F332" s="12"/>
      <c r="G332" s="16" t="s">
        <v>915</v>
      </c>
      <c r="H332" s="16" t="s">
        <v>944</v>
      </c>
      <c r="I332" s="66">
        <v>42702</v>
      </c>
      <c r="J332" s="66">
        <v>42735</v>
      </c>
      <c r="K332" s="8">
        <v>620772</v>
      </c>
      <c r="L332" s="8"/>
      <c r="M332" s="8"/>
      <c r="N332" s="12"/>
      <c r="O332" s="22">
        <f t="shared" si="12"/>
        <v>620772</v>
      </c>
      <c r="P332" s="22">
        <f t="shared" si="13"/>
        <v>620772</v>
      </c>
    </row>
    <row r="333" spans="1:17" s="63" customFormat="1" ht="25.5" x14ac:dyDescent="0.25">
      <c r="A333" s="23">
        <v>2016</v>
      </c>
      <c r="B333" s="12"/>
      <c r="C333" s="16" t="s">
        <v>876</v>
      </c>
      <c r="D333" s="16" t="s">
        <v>877</v>
      </c>
      <c r="E333" s="127"/>
      <c r="F333" s="70" t="s">
        <v>319</v>
      </c>
      <c r="G333" s="16" t="s">
        <v>916</v>
      </c>
      <c r="H333" s="16" t="s">
        <v>782</v>
      </c>
      <c r="I333" s="66">
        <v>42710</v>
      </c>
      <c r="J333" s="66">
        <v>42860</v>
      </c>
      <c r="K333" s="8">
        <v>21131746.5</v>
      </c>
      <c r="L333" s="8"/>
      <c r="M333" s="8"/>
      <c r="N333" s="12"/>
      <c r="O333" s="22">
        <f t="shared" si="12"/>
        <v>21131746.5</v>
      </c>
      <c r="P333" s="22">
        <f t="shared" si="13"/>
        <v>21131746.5</v>
      </c>
    </row>
    <row r="334" spans="1:17" s="63" customFormat="1" ht="25.5" x14ac:dyDescent="0.25">
      <c r="A334" s="23">
        <v>2016</v>
      </c>
      <c r="B334" s="12" t="s">
        <v>579</v>
      </c>
      <c r="C334" s="70" t="s">
        <v>878</v>
      </c>
      <c r="D334" s="70" t="s">
        <v>879</v>
      </c>
      <c r="E334" s="125" t="s">
        <v>880</v>
      </c>
      <c r="F334" s="12" t="s">
        <v>583</v>
      </c>
      <c r="G334" s="70" t="s">
        <v>917</v>
      </c>
      <c r="H334" s="70" t="s">
        <v>945</v>
      </c>
      <c r="I334" s="66">
        <v>42710</v>
      </c>
      <c r="J334" s="66">
        <v>42889</v>
      </c>
      <c r="K334" s="8">
        <v>61945341.729999997</v>
      </c>
      <c r="L334" s="8"/>
      <c r="M334" s="8"/>
      <c r="N334" s="12"/>
      <c r="O334" s="22">
        <f t="shared" si="12"/>
        <v>61945341.729999997</v>
      </c>
      <c r="P334" s="22">
        <f t="shared" si="13"/>
        <v>61945341.729999997</v>
      </c>
    </row>
    <row r="335" spans="1:17" s="63" customFormat="1" ht="25.5" x14ac:dyDescent="0.25">
      <c r="A335" s="23">
        <v>2016</v>
      </c>
      <c r="B335" s="12" t="s">
        <v>579</v>
      </c>
      <c r="C335" s="70" t="s">
        <v>881</v>
      </c>
      <c r="D335" s="70" t="s">
        <v>882</v>
      </c>
      <c r="E335" s="125"/>
      <c r="F335" s="12" t="s">
        <v>583</v>
      </c>
      <c r="G335" s="70" t="s">
        <v>918</v>
      </c>
      <c r="H335" s="70" t="s">
        <v>946</v>
      </c>
      <c r="I335" s="66">
        <v>42716</v>
      </c>
      <c r="J335" s="66">
        <v>42895</v>
      </c>
      <c r="K335" s="8">
        <v>38773802.590000004</v>
      </c>
      <c r="L335" s="8"/>
      <c r="M335" s="8"/>
      <c r="N335" s="12"/>
      <c r="O335" s="22">
        <f t="shared" si="12"/>
        <v>38773802.590000004</v>
      </c>
      <c r="P335" s="22">
        <f t="shared" si="13"/>
        <v>38773802.590000004</v>
      </c>
    </row>
    <row r="336" spans="1:17" s="63" customFormat="1" ht="15.75" customHeight="1" x14ac:dyDescent="0.25">
      <c r="A336" s="47">
        <v>2017</v>
      </c>
      <c r="B336" s="130" t="s">
        <v>151</v>
      </c>
      <c r="C336" s="130" t="s">
        <v>949</v>
      </c>
      <c r="D336" s="131" t="s">
        <v>950</v>
      </c>
      <c r="E336" s="49"/>
      <c r="F336" s="130" t="s">
        <v>1033</v>
      </c>
      <c r="G336" s="130" t="s">
        <v>883</v>
      </c>
      <c r="H336" s="132" t="s">
        <v>779</v>
      </c>
      <c r="I336" s="66">
        <v>42836</v>
      </c>
      <c r="J336" s="66">
        <v>42985</v>
      </c>
      <c r="K336" s="8">
        <v>10982525.33</v>
      </c>
      <c r="L336" s="8"/>
      <c r="M336" s="8"/>
      <c r="N336" s="49"/>
      <c r="O336" s="133">
        <f t="shared" si="12"/>
        <v>10982525.33</v>
      </c>
      <c r="P336" s="133">
        <f t="shared" si="13"/>
        <v>10982525.33</v>
      </c>
      <c r="Q336" s="134"/>
    </row>
    <row r="337" spans="1:17" s="63" customFormat="1" ht="16.5" x14ac:dyDescent="0.25">
      <c r="A337" s="47">
        <v>2017</v>
      </c>
      <c r="B337" s="49" t="s">
        <v>579</v>
      </c>
      <c r="C337" s="135" t="s">
        <v>958</v>
      </c>
      <c r="D337" s="135" t="s">
        <v>959</v>
      </c>
      <c r="E337" s="49"/>
      <c r="F337" s="130" t="s">
        <v>1034</v>
      </c>
      <c r="G337" s="130" t="s">
        <v>962</v>
      </c>
      <c r="H337" s="135" t="s">
        <v>780</v>
      </c>
      <c r="I337" s="66">
        <v>42836</v>
      </c>
      <c r="J337" s="66">
        <v>43201</v>
      </c>
      <c r="K337" s="8">
        <v>7867796.79</v>
      </c>
      <c r="L337" s="8"/>
      <c r="M337" s="8"/>
      <c r="N337" s="49"/>
      <c r="O337" s="133">
        <f t="shared" si="12"/>
        <v>7867796.79</v>
      </c>
      <c r="P337" s="133">
        <f t="shared" si="13"/>
        <v>7867796.79</v>
      </c>
      <c r="Q337" s="134"/>
    </row>
    <row r="338" spans="1:17" s="63" customFormat="1" ht="16.5" x14ac:dyDescent="0.25">
      <c r="A338" s="47">
        <v>2017</v>
      </c>
      <c r="B338" s="49" t="s">
        <v>1020</v>
      </c>
      <c r="C338" s="130" t="s">
        <v>951</v>
      </c>
      <c r="D338" s="135" t="s">
        <v>952</v>
      </c>
      <c r="E338" s="49"/>
      <c r="F338" s="130" t="s">
        <v>1035</v>
      </c>
      <c r="G338" s="130" t="s">
        <v>955</v>
      </c>
      <c r="H338" s="136" t="s">
        <v>782</v>
      </c>
      <c r="I338" s="66">
        <v>42842</v>
      </c>
      <c r="J338" s="66">
        <v>42931</v>
      </c>
      <c r="K338" s="8">
        <v>2244772.67</v>
      </c>
      <c r="L338" s="8"/>
      <c r="M338" s="8"/>
      <c r="N338" s="49"/>
      <c r="O338" s="133">
        <f t="shared" si="12"/>
        <v>2244772.67</v>
      </c>
      <c r="P338" s="133">
        <f t="shared" si="13"/>
        <v>2244772.67</v>
      </c>
      <c r="Q338" s="134"/>
    </row>
    <row r="339" spans="1:17" s="63" customFormat="1" ht="16.5" x14ac:dyDescent="0.25">
      <c r="A339" s="47">
        <v>2017</v>
      </c>
      <c r="B339" s="49"/>
      <c r="C339" s="135" t="s">
        <v>960</v>
      </c>
      <c r="D339" s="135" t="s">
        <v>961</v>
      </c>
      <c r="E339" s="49"/>
      <c r="F339" s="130" t="s">
        <v>319</v>
      </c>
      <c r="G339" s="130" t="s">
        <v>963</v>
      </c>
      <c r="H339" s="135" t="s">
        <v>964</v>
      </c>
      <c r="I339" s="137">
        <v>42863</v>
      </c>
      <c r="J339" s="137">
        <v>42982</v>
      </c>
      <c r="K339" s="8">
        <v>6611116.0599999996</v>
      </c>
      <c r="L339" s="8"/>
      <c r="M339" s="8"/>
      <c r="N339" s="49"/>
      <c r="O339" s="133">
        <f t="shared" si="12"/>
        <v>6611116.0599999996</v>
      </c>
      <c r="P339" s="133">
        <f t="shared" si="13"/>
        <v>6611116.0599999996</v>
      </c>
      <c r="Q339" s="134"/>
    </row>
    <row r="340" spans="1:17" s="63" customFormat="1" ht="16.5" x14ac:dyDescent="0.25">
      <c r="A340" s="47">
        <v>2017</v>
      </c>
      <c r="B340" s="49"/>
      <c r="C340" s="135"/>
      <c r="D340" s="135" t="s">
        <v>996</v>
      </c>
      <c r="E340" s="49"/>
      <c r="F340" s="130" t="s">
        <v>319</v>
      </c>
      <c r="G340" s="130" t="s">
        <v>997</v>
      </c>
      <c r="H340" s="135" t="s">
        <v>998</v>
      </c>
      <c r="I340" s="137">
        <v>42863</v>
      </c>
      <c r="J340" s="137">
        <v>42877</v>
      </c>
      <c r="K340" s="8">
        <v>620000</v>
      </c>
      <c r="L340" s="8"/>
      <c r="M340" s="8"/>
      <c r="N340" s="49"/>
      <c r="O340" s="133">
        <f t="shared" si="12"/>
        <v>620000</v>
      </c>
      <c r="P340" s="133">
        <f t="shared" si="13"/>
        <v>620000</v>
      </c>
      <c r="Q340" s="134"/>
    </row>
    <row r="341" spans="1:17" s="63" customFormat="1" ht="16.5" x14ac:dyDescent="0.25">
      <c r="A341" s="47">
        <v>2017</v>
      </c>
      <c r="B341" s="49" t="s">
        <v>1020</v>
      </c>
      <c r="C341" s="130" t="s">
        <v>953</v>
      </c>
      <c r="D341" s="138" t="s">
        <v>954</v>
      </c>
      <c r="E341" s="49"/>
      <c r="F341" s="130" t="s">
        <v>1036</v>
      </c>
      <c r="G341" s="130" t="s">
        <v>956</v>
      </c>
      <c r="H341" s="136" t="s">
        <v>957</v>
      </c>
      <c r="I341" s="139">
        <v>42874</v>
      </c>
      <c r="J341" s="140">
        <v>42993</v>
      </c>
      <c r="K341" s="8">
        <v>4535107.5199999996</v>
      </c>
      <c r="L341" s="8"/>
      <c r="M341" s="8"/>
      <c r="N341" s="49"/>
      <c r="O341" s="133">
        <f t="shared" si="12"/>
        <v>4535107.5199999996</v>
      </c>
      <c r="P341" s="133">
        <f t="shared" si="13"/>
        <v>4535107.5199999996</v>
      </c>
      <c r="Q341" s="134"/>
    </row>
    <row r="342" spans="1:17" s="63" customFormat="1" ht="16.5" x14ac:dyDescent="0.25">
      <c r="A342" s="47">
        <v>2017</v>
      </c>
      <c r="B342" s="49" t="s">
        <v>1032</v>
      </c>
      <c r="C342" s="135" t="s">
        <v>970</v>
      </c>
      <c r="D342" s="135" t="s">
        <v>968</v>
      </c>
      <c r="E342" s="49"/>
      <c r="F342" s="130" t="s">
        <v>1037</v>
      </c>
      <c r="G342" s="130" t="s">
        <v>969</v>
      </c>
      <c r="H342" s="49" t="s">
        <v>694</v>
      </c>
      <c r="I342" s="139">
        <v>42877</v>
      </c>
      <c r="J342" s="139">
        <v>43241</v>
      </c>
      <c r="K342" s="8">
        <v>8407263.3100000005</v>
      </c>
      <c r="L342" s="8"/>
      <c r="M342" s="8"/>
      <c r="N342" s="49"/>
      <c r="O342" s="133">
        <f t="shared" si="12"/>
        <v>8407263.3100000005</v>
      </c>
      <c r="P342" s="133">
        <f t="shared" si="13"/>
        <v>8407263.3100000005</v>
      </c>
      <c r="Q342" s="134"/>
    </row>
    <row r="343" spans="1:17" s="63" customFormat="1" ht="16.5" x14ac:dyDescent="0.25">
      <c r="A343" s="47">
        <v>2017</v>
      </c>
      <c r="B343" s="49"/>
      <c r="C343" s="135" t="s">
        <v>1011</v>
      </c>
      <c r="D343" s="135" t="s">
        <v>971</v>
      </c>
      <c r="E343" s="49"/>
      <c r="F343" s="130" t="s">
        <v>319</v>
      </c>
      <c r="G343" s="130" t="s">
        <v>972</v>
      </c>
      <c r="H343" s="49" t="s">
        <v>957</v>
      </c>
      <c r="I343" s="139">
        <v>42919</v>
      </c>
      <c r="J343" s="139">
        <v>43283</v>
      </c>
      <c r="K343" s="8">
        <v>831281.16</v>
      </c>
      <c r="L343" s="8"/>
      <c r="M343" s="8"/>
      <c r="N343" s="49"/>
      <c r="O343" s="133">
        <f t="shared" si="12"/>
        <v>831281.16</v>
      </c>
      <c r="P343" s="133">
        <f t="shared" si="13"/>
        <v>831281.16</v>
      </c>
      <c r="Q343" s="134"/>
    </row>
    <row r="344" spans="1:17" s="63" customFormat="1" x14ac:dyDescent="0.25">
      <c r="A344" s="47">
        <v>2017</v>
      </c>
      <c r="B344" s="49" t="s">
        <v>1024</v>
      </c>
      <c r="C344" s="135" t="s">
        <v>1012</v>
      </c>
      <c r="D344" s="135" t="s">
        <v>973</v>
      </c>
      <c r="E344" s="49"/>
      <c r="F344" s="130" t="s">
        <v>1035</v>
      </c>
      <c r="G344" s="130" t="s">
        <v>974</v>
      </c>
      <c r="H344" s="49" t="s">
        <v>975</v>
      </c>
      <c r="I344" s="139">
        <v>42919</v>
      </c>
      <c r="J344" s="139">
        <v>43283</v>
      </c>
      <c r="K344" s="80">
        <v>1616187.32</v>
      </c>
      <c r="L344" s="80"/>
      <c r="M344" s="49"/>
      <c r="N344" s="49"/>
      <c r="O344" s="133">
        <f t="shared" si="12"/>
        <v>1616187.32</v>
      </c>
      <c r="P344" s="133">
        <f t="shared" si="13"/>
        <v>1616187.32</v>
      </c>
      <c r="Q344" s="134"/>
    </row>
    <row r="345" spans="1:17" s="63" customFormat="1" x14ac:dyDescent="0.25">
      <c r="A345" s="47">
        <v>2017</v>
      </c>
      <c r="B345" s="49"/>
      <c r="C345" s="58" t="s">
        <v>1005</v>
      </c>
      <c r="D345" s="135" t="s">
        <v>999</v>
      </c>
      <c r="E345" s="49"/>
      <c r="F345" s="130" t="s">
        <v>319</v>
      </c>
      <c r="G345" s="130" t="s">
        <v>1000</v>
      </c>
      <c r="H345" s="49" t="s">
        <v>1001</v>
      </c>
      <c r="I345" s="139">
        <v>42915</v>
      </c>
      <c r="J345" s="139">
        <v>42929</v>
      </c>
      <c r="K345" s="80">
        <v>380000</v>
      </c>
      <c r="L345" s="80"/>
      <c r="M345" s="49"/>
      <c r="N345" s="49"/>
      <c r="O345" s="133">
        <f t="shared" si="12"/>
        <v>380000</v>
      </c>
      <c r="P345" s="133">
        <f t="shared" si="13"/>
        <v>380000</v>
      </c>
      <c r="Q345" s="134"/>
    </row>
    <row r="346" spans="1:17" s="63" customFormat="1" x14ac:dyDescent="0.25">
      <c r="A346" s="47">
        <v>2017</v>
      </c>
      <c r="B346" s="49"/>
      <c r="C346" s="58" t="s">
        <v>1005</v>
      </c>
      <c r="D346" s="135" t="s">
        <v>1002</v>
      </c>
      <c r="E346" s="49"/>
      <c r="F346" s="130" t="s">
        <v>319</v>
      </c>
      <c r="G346" s="130" t="s">
        <v>1003</v>
      </c>
      <c r="H346" s="49" t="s">
        <v>1004</v>
      </c>
      <c r="I346" s="139">
        <v>42915</v>
      </c>
      <c r="J346" s="139">
        <v>42930</v>
      </c>
      <c r="K346" s="80">
        <v>443821.21</v>
      </c>
      <c r="L346" s="80"/>
      <c r="M346" s="49"/>
      <c r="N346" s="49"/>
      <c r="O346" s="133">
        <f t="shared" ref="O346:O357" si="14">+K346+L346-M346+N346</f>
        <v>443821.21</v>
      </c>
      <c r="P346" s="133">
        <f t="shared" ref="P346:P357" si="15">+K346+L346-M346+N346</f>
        <v>443821.21</v>
      </c>
      <c r="Q346" s="134"/>
    </row>
    <row r="347" spans="1:17" s="63" customFormat="1" ht="16.5" customHeight="1" x14ac:dyDescent="0.25">
      <c r="A347" s="47">
        <v>2017</v>
      </c>
      <c r="B347" s="50" t="s">
        <v>1026</v>
      </c>
      <c r="C347" s="58" t="s">
        <v>1005</v>
      </c>
      <c r="D347" s="135" t="s">
        <v>1006</v>
      </c>
      <c r="E347" s="49"/>
      <c r="F347" s="130" t="s">
        <v>1038</v>
      </c>
      <c r="G347" s="130" t="s">
        <v>1007</v>
      </c>
      <c r="H347" s="49" t="s">
        <v>930</v>
      </c>
      <c r="I347" s="139">
        <v>42915</v>
      </c>
      <c r="J347" s="139">
        <v>42945</v>
      </c>
      <c r="K347" s="80">
        <v>370000</v>
      </c>
      <c r="L347" s="80"/>
      <c r="M347" s="49"/>
      <c r="N347" s="49"/>
      <c r="O347" s="133">
        <f t="shared" si="14"/>
        <v>370000</v>
      </c>
      <c r="P347" s="133">
        <f t="shared" si="15"/>
        <v>370000</v>
      </c>
      <c r="Q347" s="134"/>
    </row>
    <row r="348" spans="1:17" s="63" customFormat="1" x14ac:dyDescent="0.25">
      <c r="A348" s="47">
        <v>2017</v>
      </c>
      <c r="B348" s="49" t="s">
        <v>1032</v>
      </c>
      <c r="C348" s="58" t="s">
        <v>1008</v>
      </c>
      <c r="D348" s="135" t="s">
        <v>1009</v>
      </c>
      <c r="E348" s="49"/>
      <c r="F348" s="130" t="s">
        <v>1037</v>
      </c>
      <c r="G348" s="130" t="s">
        <v>1010</v>
      </c>
      <c r="H348" s="49" t="s">
        <v>782</v>
      </c>
      <c r="I348" s="139">
        <v>42915</v>
      </c>
      <c r="J348" s="139">
        <v>42935</v>
      </c>
      <c r="K348" s="80">
        <v>632500</v>
      </c>
      <c r="L348" s="80"/>
      <c r="M348" s="49"/>
      <c r="N348" s="49"/>
      <c r="O348" s="133">
        <f t="shared" si="14"/>
        <v>632500</v>
      </c>
      <c r="P348" s="133">
        <f t="shared" si="15"/>
        <v>632500</v>
      </c>
      <c r="Q348" s="134"/>
    </row>
    <row r="349" spans="1:17" s="63" customFormat="1" x14ac:dyDescent="0.25">
      <c r="A349" s="47">
        <v>2017</v>
      </c>
      <c r="B349" s="49"/>
      <c r="C349" s="58" t="s">
        <v>1013</v>
      </c>
      <c r="D349" s="135" t="s">
        <v>976</v>
      </c>
      <c r="E349" s="49"/>
      <c r="F349" s="130" t="s">
        <v>319</v>
      </c>
      <c r="G349" s="130" t="s">
        <v>977</v>
      </c>
      <c r="H349" s="49" t="s">
        <v>923</v>
      </c>
      <c r="I349" s="139">
        <v>42948</v>
      </c>
      <c r="J349" s="139">
        <v>43312</v>
      </c>
      <c r="K349" s="80">
        <v>2220491.6800000002</v>
      </c>
      <c r="L349" s="80"/>
      <c r="M349" s="49"/>
      <c r="N349" s="49"/>
      <c r="O349" s="133">
        <f t="shared" si="14"/>
        <v>2220491.6800000002</v>
      </c>
      <c r="P349" s="133">
        <f t="shared" si="15"/>
        <v>2220491.6800000002</v>
      </c>
      <c r="Q349" s="134"/>
    </row>
    <row r="350" spans="1:17" s="63" customFormat="1" x14ac:dyDescent="0.25">
      <c r="A350" s="47">
        <v>2017</v>
      </c>
      <c r="B350" s="49"/>
      <c r="C350" s="58" t="s">
        <v>1014</v>
      </c>
      <c r="D350" s="135" t="s">
        <v>978</v>
      </c>
      <c r="E350" s="49"/>
      <c r="F350" s="130" t="s">
        <v>319</v>
      </c>
      <c r="G350" s="130" t="s">
        <v>901</v>
      </c>
      <c r="H350" s="49" t="s">
        <v>979</v>
      </c>
      <c r="I350" s="139">
        <v>42948</v>
      </c>
      <c r="J350" s="139">
        <v>43311</v>
      </c>
      <c r="K350" s="80">
        <v>1300348.08</v>
      </c>
      <c r="L350" s="80"/>
      <c r="M350" s="49"/>
      <c r="N350" s="49"/>
      <c r="O350" s="133">
        <f t="shared" si="14"/>
        <v>1300348.08</v>
      </c>
      <c r="P350" s="133">
        <f t="shared" si="15"/>
        <v>1300348.08</v>
      </c>
      <c r="Q350" s="134"/>
    </row>
    <row r="351" spans="1:17" s="63" customFormat="1" x14ac:dyDescent="0.25">
      <c r="A351" s="47">
        <v>2017</v>
      </c>
      <c r="B351" s="49"/>
      <c r="C351" s="58" t="s">
        <v>983</v>
      </c>
      <c r="D351" s="135" t="s">
        <v>980</v>
      </c>
      <c r="E351" s="49"/>
      <c r="F351" s="130" t="s">
        <v>319</v>
      </c>
      <c r="G351" s="130" t="s">
        <v>981</v>
      </c>
      <c r="H351" s="49" t="s">
        <v>982</v>
      </c>
      <c r="I351" s="139">
        <v>43313</v>
      </c>
      <c r="J351" s="139">
        <v>43312</v>
      </c>
      <c r="K351" s="80">
        <v>3865187.93</v>
      </c>
      <c r="L351" s="80"/>
      <c r="M351" s="49"/>
      <c r="N351" s="49"/>
      <c r="O351" s="133">
        <f t="shared" si="14"/>
        <v>3865187.93</v>
      </c>
      <c r="P351" s="133">
        <f t="shared" si="15"/>
        <v>3865187.93</v>
      </c>
      <c r="Q351" s="134"/>
    </row>
    <row r="352" spans="1:17" s="63" customFormat="1" x14ac:dyDescent="0.25">
      <c r="A352" s="47">
        <v>2017</v>
      </c>
      <c r="B352" s="49"/>
      <c r="C352" s="58" t="s">
        <v>985</v>
      </c>
      <c r="D352" s="135" t="s">
        <v>984</v>
      </c>
      <c r="E352" s="49"/>
      <c r="F352" s="130" t="s">
        <v>319</v>
      </c>
      <c r="G352" s="130" t="s">
        <v>672</v>
      </c>
      <c r="H352" s="49" t="s">
        <v>964</v>
      </c>
      <c r="I352" s="139">
        <v>42948</v>
      </c>
      <c r="J352" s="139">
        <v>43312</v>
      </c>
      <c r="K352" s="80">
        <v>2106824.2799999998</v>
      </c>
      <c r="L352" s="80"/>
      <c r="M352" s="49"/>
      <c r="N352" s="49"/>
      <c r="O352" s="133">
        <f t="shared" si="14"/>
        <v>2106824.2799999998</v>
      </c>
      <c r="P352" s="133">
        <f t="shared" si="15"/>
        <v>2106824.2799999998</v>
      </c>
      <c r="Q352" s="134"/>
    </row>
    <row r="353" spans="1:17" s="63" customFormat="1" x14ac:dyDescent="0.25">
      <c r="A353" s="47">
        <v>2017</v>
      </c>
      <c r="B353" s="49" t="s">
        <v>1032</v>
      </c>
      <c r="C353" s="58" t="s">
        <v>1015</v>
      </c>
      <c r="D353" s="135" t="s">
        <v>986</v>
      </c>
      <c r="E353" s="49"/>
      <c r="F353" s="130" t="s">
        <v>1037</v>
      </c>
      <c r="G353" s="130" t="s">
        <v>987</v>
      </c>
      <c r="H353" s="49" t="s">
        <v>988</v>
      </c>
      <c r="I353" s="139">
        <v>42955</v>
      </c>
      <c r="J353" s="139">
        <v>43164</v>
      </c>
      <c r="K353" s="80">
        <v>15768668.859999999</v>
      </c>
      <c r="L353" s="80"/>
      <c r="M353" s="49"/>
      <c r="N353" s="49"/>
      <c r="O353" s="133">
        <f t="shared" si="14"/>
        <v>15768668.859999999</v>
      </c>
      <c r="P353" s="133">
        <f t="shared" si="15"/>
        <v>15768668.859999999</v>
      </c>
      <c r="Q353" s="134"/>
    </row>
    <row r="354" spans="1:17" s="63" customFormat="1" x14ac:dyDescent="0.25">
      <c r="A354" s="47">
        <v>2017</v>
      </c>
      <c r="B354" s="49"/>
      <c r="C354" s="58" t="s">
        <v>1016</v>
      </c>
      <c r="D354" s="135" t="s">
        <v>989</v>
      </c>
      <c r="E354" s="49"/>
      <c r="F354" s="130" t="s">
        <v>319</v>
      </c>
      <c r="G354" s="130" t="s">
        <v>990</v>
      </c>
      <c r="H354" s="49" t="s">
        <v>964</v>
      </c>
      <c r="I354" s="139">
        <v>42968</v>
      </c>
      <c r="J354" s="139">
        <v>43332</v>
      </c>
      <c r="K354" s="80">
        <v>2928503.32</v>
      </c>
      <c r="L354" s="80"/>
      <c r="M354" s="49"/>
      <c r="N354" s="49"/>
      <c r="O354" s="133">
        <f t="shared" si="14"/>
        <v>2928503.32</v>
      </c>
      <c r="P354" s="133">
        <f t="shared" si="15"/>
        <v>2928503.32</v>
      </c>
      <c r="Q354" s="134"/>
    </row>
    <row r="355" spans="1:17" s="63" customFormat="1" x14ac:dyDescent="0.25">
      <c r="A355" s="47">
        <v>2017</v>
      </c>
      <c r="B355" s="49"/>
      <c r="C355" s="58" t="s">
        <v>1017</v>
      </c>
      <c r="D355" s="135" t="s">
        <v>991</v>
      </c>
      <c r="E355" s="49"/>
      <c r="F355" s="130" t="s">
        <v>319</v>
      </c>
      <c r="G355" s="130" t="s">
        <v>907</v>
      </c>
      <c r="H355" s="49" t="s">
        <v>688</v>
      </c>
      <c r="I355" s="139">
        <v>42982</v>
      </c>
      <c r="J355" s="139">
        <v>43346</v>
      </c>
      <c r="K355" s="80">
        <v>1745233.3</v>
      </c>
      <c r="L355" s="80"/>
      <c r="M355" s="49"/>
      <c r="N355" s="49"/>
      <c r="O355" s="133">
        <f t="shared" si="14"/>
        <v>1745233.3</v>
      </c>
      <c r="P355" s="133">
        <f t="shared" si="15"/>
        <v>1745233.3</v>
      </c>
      <c r="Q355" s="134"/>
    </row>
    <row r="356" spans="1:17" s="63" customFormat="1" ht="15.75" customHeight="1" x14ac:dyDescent="0.25">
      <c r="A356" s="47">
        <v>2017</v>
      </c>
      <c r="B356" s="48" t="s">
        <v>1026</v>
      </c>
      <c r="C356" s="58" t="s">
        <v>1018</v>
      </c>
      <c r="D356" s="135" t="s">
        <v>992</v>
      </c>
      <c r="E356" s="49"/>
      <c r="F356" s="130" t="s">
        <v>1038</v>
      </c>
      <c r="G356" s="130" t="s">
        <v>993</v>
      </c>
      <c r="H356" s="49" t="s">
        <v>994</v>
      </c>
      <c r="I356" s="139">
        <v>43010</v>
      </c>
      <c r="J356" s="139">
        <v>43219</v>
      </c>
      <c r="K356" s="80">
        <v>21097056.670000002</v>
      </c>
      <c r="L356" s="80"/>
      <c r="M356" s="49"/>
      <c r="N356" s="49"/>
      <c r="O356" s="133">
        <f t="shared" si="14"/>
        <v>21097056.670000002</v>
      </c>
      <c r="P356" s="133">
        <f t="shared" si="15"/>
        <v>21097056.670000002</v>
      </c>
      <c r="Q356" s="134"/>
    </row>
    <row r="357" spans="1:17" s="63" customFormat="1" ht="15.75" thickBot="1" x14ac:dyDescent="0.3">
      <c r="A357" s="49">
        <v>2017</v>
      </c>
      <c r="B357" s="49"/>
      <c r="C357" s="58" t="s">
        <v>1019</v>
      </c>
      <c r="D357" s="58" t="s">
        <v>995</v>
      </c>
      <c r="E357" s="49"/>
      <c r="F357" s="130" t="s">
        <v>319</v>
      </c>
      <c r="G357" s="130" t="s">
        <v>913</v>
      </c>
      <c r="H357" s="141" t="s">
        <v>933</v>
      </c>
      <c r="I357" s="142">
        <v>43011</v>
      </c>
      <c r="J357" s="139">
        <v>43375</v>
      </c>
      <c r="K357" s="80">
        <v>2421428.7400000002</v>
      </c>
      <c r="L357" s="80"/>
      <c r="M357" s="49"/>
      <c r="N357" s="49"/>
      <c r="O357" s="143">
        <f t="shared" si="14"/>
        <v>2421428.7400000002</v>
      </c>
      <c r="P357" s="143">
        <f t="shared" si="15"/>
        <v>2421428.7400000002</v>
      </c>
      <c r="Q357" s="134"/>
    </row>
    <row r="358" spans="1:17" s="63" customFormat="1" x14ac:dyDescent="0.25">
      <c r="A358" s="49">
        <v>2017</v>
      </c>
      <c r="B358" s="49" t="s">
        <v>1091</v>
      </c>
      <c r="C358" s="58"/>
      <c r="D358" s="58" t="s">
        <v>1075</v>
      </c>
      <c r="E358" s="49"/>
      <c r="F358" s="130" t="s">
        <v>319</v>
      </c>
      <c r="G358" s="130" t="s">
        <v>1077</v>
      </c>
      <c r="H358" s="144" t="s">
        <v>1078</v>
      </c>
      <c r="I358" s="145">
        <v>43021</v>
      </c>
      <c r="J358" s="137">
        <v>43100</v>
      </c>
      <c r="K358" s="80">
        <v>190101</v>
      </c>
      <c r="L358" s="80"/>
      <c r="M358" s="49"/>
      <c r="N358" s="49"/>
      <c r="O358" s="143">
        <f t="shared" ref="O358:O361" si="16">+K358+L358-M358+N358</f>
        <v>190101</v>
      </c>
      <c r="P358" s="143">
        <f t="shared" ref="P358:P361" si="17">+K358+L358-M358+N358</f>
        <v>190101</v>
      </c>
      <c r="Q358" s="134"/>
    </row>
    <row r="359" spans="1:17" s="63" customFormat="1" x14ac:dyDescent="0.25">
      <c r="A359" s="49">
        <v>2017</v>
      </c>
      <c r="B359" s="49"/>
      <c r="C359" s="58"/>
      <c r="D359" s="58" t="s">
        <v>1076</v>
      </c>
      <c r="E359" s="49"/>
      <c r="F359" s="130" t="s">
        <v>319</v>
      </c>
      <c r="G359" s="130" t="s">
        <v>1079</v>
      </c>
      <c r="H359" s="49" t="s">
        <v>930</v>
      </c>
      <c r="I359" s="145">
        <v>43069</v>
      </c>
      <c r="J359" s="145">
        <v>43095</v>
      </c>
      <c r="K359" s="80">
        <v>817253</v>
      </c>
      <c r="L359" s="80"/>
      <c r="M359" s="49"/>
      <c r="N359" s="49"/>
      <c r="O359" s="49">
        <f t="shared" si="16"/>
        <v>817253</v>
      </c>
      <c r="P359" s="49">
        <f t="shared" si="17"/>
        <v>817253</v>
      </c>
      <c r="Q359" s="134"/>
    </row>
    <row r="360" spans="1:17" s="63" customFormat="1" x14ac:dyDescent="0.25">
      <c r="A360" s="49">
        <v>2017</v>
      </c>
      <c r="B360" s="49" t="s">
        <v>1087</v>
      </c>
      <c r="C360" s="58" t="s">
        <v>1088</v>
      </c>
      <c r="D360" s="58" t="s">
        <v>1080</v>
      </c>
      <c r="E360" s="49"/>
      <c r="F360" s="130" t="s">
        <v>1090</v>
      </c>
      <c r="G360" s="130" t="s">
        <v>1082</v>
      </c>
      <c r="H360" s="49" t="s">
        <v>1083</v>
      </c>
      <c r="I360" s="145">
        <v>43095</v>
      </c>
      <c r="J360" s="145">
        <v>43395</v>
      </c>
      <c r="K360" s="80">
        <v>1125109.23</v>
      </c>
      <c r="L360" s="80"/>
      <c r="M360" s="49"/>
      <c r="N360" s="49"/>
      <c r="O360" s="49">
        <f t="shared" si="16"/>
        <v>1125109.23</v>
      </c>
      <c r="P360" s="49">
        <f t="shared" si="17"/>
        <v>1125109.23</v>
      </c>
      <c r="Q360" s="134"/>
    </row>
    <row r="361" spans="1:17" s="63" customFormat="1" x14ac:dyDescent="0.25">
      <c r="A361" s="49">
        <v>2017</v>
      </c>
      <c r="B361" s="49" t="s">
        <v>1087</v>
      </c>
      <c r="C361" s="58" t="s">
        <v>1089</v>
      </c>
      <c r="D361" s="58" t="s">
        <v>1081</v>
      </c>
      <c r="E361" s="49"/>
      <c r="F361" s="130" t="s">
        <v>1090</v>
      </c>
      <c r="G361" s="130" t="s">
        <v>1084</v>
      </c>
      <c r="H361" s="49" t="s">
        <v>1085</v>
      </c>
      <c r="I361" s="145">
        <v>43095</v>
      </c>
      <c r="J361" s="145">
        <v>43395</v>
      </c>
      <c r="K361" s="80">
        <v>36303893.770000003</v>
      </c>
      <c r="L361" s="80"/>
      <c r="M361" s="49"/>
      <c r="N361" s="49"/>
      <c r="O361" s="49">
        <f t="shared" si="16"/>
        <v>36303893.770000003</v>
      </c>
      <c r="P361" s="49">
        <f t="shared" si="17"/>
        <v>36303893.770000003</v>
      </c>
      <c r="Q361" s="134"/>
    </row>
    <row r="362" spans="1:17" s="63" customFormat="1" x14ac:dyDescent="0.25">
      <c r="A362" s="49">
        <v>2017</v>
      </c>
      <c r="B362" s="49" t="s">
        <v>1020</v>
      </c>
      <c r="C362" s="58" t="s">
        <v>872</v>
      </c>
      <c r="D362" s="58" t="s">
        <v>873</v>
      </c>
      <c r="E362" s="49" t="s">
        <v>1086</v>
      </c>
      <c r="F362" s="130" t="s">
        <v>319</v>
      </c>
      <c r="G362" s="130" t="s">
        <v>914</v>
      </c>
      <c r="H362" s="49" t="s">
        <v>787</v>
      </c>
      <c r="I362" s="145">
        <v>42705</v>
      </c>
      <c r="J362" s="145">
        <v>42779</v>
      </c>
      <c r="K362" s="80">
        <v>810498.21</v>
      </c>
      <c r="L362" s="80">
        <v>53606.34</v>
      </c>
      <c r="M362" s="49"/>
      <c r="N362" s="49"/>
      <c r="O362" s="49">
        <f>+K362+L362-M362+N362</f>
        <v>864104.54999999993</v>
      </c>
      <c r="P362" s="49">
        <f t="shared" ref="P362" si="18">+K362+L362-M362+N362</f>
        <v>864104.54999999993</v>
      </c>
      <c r="Q362" s="134"/>
    </row>
    <row r="363" spans="1:17" s="63" customFormat="1" ht="17.25" customHeight="1" x14ac:dyDescent="0.25">
      <c r="A363" s="49">
        <v>2017</v>
      </c>
      <c r="B363" s="49" t="s">
        <v>579</v>
      </c>
      <c r="C363" s="58" t="s">
        <v>878</v>
      </c>
      <c r="D363" s="58" t="s">
        <v>879</v>
      </c>
      <c r="E363" s="46" t="s">
        <v>1093</v>
      </c>
      <c r="F363" s="130" t="s">
        <v>583</v>
      </c>
      <c r="G363" s="130" t="s">
        <v>917</v>
      </c>
      <c r="H363" s="49" t="s">
        <v>1092</v>
      </c>
      <c r="I363" s="145">
        <v>42710</v>
      </c>
      <c r="J363" s="145">
        <v>42889</v>
      </c>
      <c r="K363" s="80">
        <v>532038.15</v>
      </c>
      <c r="L363" s="80"/>
      <c r="M363" s="49"/>
      <c r="N363" s="49"/>
      <c r="O363" s="49">
        <f t="shared" ref="O363:O364" si="19">+K363+L363-M363+N363</f>
        <v>532038.15</v>
      </c>
      <c r="P363" s="49">
        <f t="shared" ref="P363:P415" si="20">+K363+L363-M363+N363</f>
        <v>532038.15</v>
      </c>
      <c r="Q363" s="134"/>
    </row>
    <row r="364" spans="1:17" s="63" customFormat="1" x14ac:dyDescent="0.25">
      <c r="A364" s="49">
        <v>2017</v>
      </c>
      <c r="B364" s="49" t="s">
        <v>579</v>
      </c>
      <c r="C364" s="58" t="s">
        <v>881</v>
      </c>
      <c r="D364" s="58" t="s">
        <v>882</v>
      </c>
      <c r="E364" s="49"/>
      <c r="F364" s="130" t="s">
        <v>583</v>
      </c>
      <c r="G364" s="130" t="s">
        <v>918</v>
      </c>
      <c r="H364" s="49" t="s">
        <v>946</v>
      </c>
      <c r="I364" s="145">
        <v>42716</v>
      </c>
      <c r="J364" s="145">
        <v>42895</v>
      </c>
      <c r="K364" s="80">
        <v>27141661.809999999</v>
      </c>
      <c r="L364" s="80"/>
      <c r="M364" s="49"/>
      <c r="N364" s="49"/>
      <c r="O364" s="49">
        <f t="shared" si="19"/>
        <v>27141661.809999999</v>
      </c>
      <c r="P364" s="49">
        <f t="shared" si="20"/>
        <v>27141661.809999999</v>
      </c>
      <c r="Q364" s="134"/>
    </row>
    <row r="365" spans="1:17" s="63" customFormat="1" x14ac:dyDescent="0.25">
      <c r="A365" s="58">
        <v>2018</v>
      </c>
      <c r="B365" s="58" t="s">
        <v>1024</v>
      </c>
      <c r="C365" s="58" t="s">
        <v>1395</v>
      </c>
      <c r="D365" s="58" t="s">
        <v>1396</v>
      </c>
      <c r="E365" s="58" t="s">
        <v>1397</v>
      </c>
      <c r="F365" s="58" t="s">
        <v>1023</v>
      </c>
      <c r="G365" s="58" t="s">
        <v>1398</v>
      </c>
      <c r="H365" s="58" t="s">
        <v>1316</v>
      </c>
      <c r="I365" s="58">
        <v>43178</v>
      </c>
      <c r="J365" s="58">
        <v>43267</v>
      </c>
      <c r="K365" s="58">
        <v>1316290.95</v>
      </c>
      <c r="L365" s="58">
        <v>242065.91</v>
      </c>
      <c r="M365" s="58"/>
      <c r="N365" s="58"/>
      <c r="O365" s="58">
        <f>+K365+L365+M365</f>
        <v>1558356.8599999999</v>
      </c>
      <c r="P365" s="58">
        <f>+K365+L365-M365+N365</f>
        <v>1558356.8599999999</v>
      </c>
      <c r="Q365" s="134"/>
    </row>
    <row r="366" spans="1:17" s="63" customFormat="1" x14ac:dyDescent="0.25">
      <c r="A366" s="58">
        <v>2018</v>
      </c>
      <c r="B366" s="58" t="s">
        <v>1024</v>
      </c>
      <c r="C366" s="58" t="s">
        <v>1399</v>
      </c>
      <c r="D366" s="58" t="s">
        <v>1400</v>
      </c>
      <c r="E366" s="58" t="s">
        <v>1401</v>
      </c>
      <c r="F366" s="58" t="s">
        <v>1023</v>
      </c>
      <c r="G366" s="58" t="s">
        <v>1402</v>
      </c>
      <c r="H366" s="58" t="s">
        <v>1403</v>
      </c>
      <c r="I366" s="58">
        <v>43178</v>
      </c>
      <c r="J366" s="58">
        <v>43267</v>
      </c>
      <c r="K366" s="58">
        <v>1049179.94</v>
      </c>
      <c r="L366" s="58">
        <v>14918.02</v>
      </c>
      <c r="M366" s="58"/>
      <c r="N366" s="58"/>
      <c r="O366" s="58">
        <f>+K366+L366+M366</f>
        <v>1064097.96</v>
      </c>
      <c r="P366" s="58">
        <f>+K366+L366-M366+N366</f>
        <v>1064097.96</v>
      </c>
      <c r="Q366" s="134"/>
    </row>
    <row r="367" spans="1:17" s="63" customFormat="1" x14ac:dyDescent="0.25">
      <c r="A367" s="58">
        <v>2018</v>
      </c>
      <c r="B367" s="58" t="s">
        <v>1026</v>
      </c>
      <c r="C367" s="58" t="s">
        <v>1426</v>
      </c>
      <c r="D367" s="58" t="s">
        <v>1427</v>
      </c>
      <c r="E367" s="58" t="s">
        <v>1428</v>
      </c>
      <c r="F367" s="58" t="s">
        <v>1429</v>
      </c>
      <c r="G367" s="58" t="s">
        <v>1430</v>
      </c>
      <c r="H367" s="58" t="s">
        <v>1431</v>
      </c>
      <c r="I367" s="58">
        <v>43178</v>
      </c>
      <c r="J367" s="58">
        <v>43267</v>
      </c>
      <c r="K367" s="58">
        <v>16982259.539999999</v>
      </c>
      <c r="L367" s="58"/>
      <c r="M367" s="58">
        <v>-157724.54</v>
      </c>
      <c r="N367" s="58"/>
      <c r="O367" s="58">
        <f>+K367+L367+M367</f>
        <v>16824535</v>
      </c>
      <c r="P367" s="58">
        <f>+K367+L367-M367+N367</f>
        <v>17139984.079999998</v>
      </c>
      <c r="Q367" s="134"/>
    </row>
    <row r="368" spans="1:17" s="63" customFormat="1" x14ac:dyDescent="0.25">
      <c r="A368" s="58">
        <v>2018</v>
      </c>
      <c r="B368" s="58" t="s">
        <v>1420</v>
      </c>
      <c r="C368" s="58" t="s">
        <v>1422</v>
      </c>
      <c r="D368" s="58" t="s">
        <v>1423</v>
      </c>
      <c r="E368" s="58" t="s">
        <v>1424</v>
      </c>
      <c r="F368" s="58" t="s">
        <v>1421</v>
      </c>
      <c r="G368" s="58" t="s">
        <v>1425</v>
      </c>
      <c r="H368" s="58" t="s">
        <v>1260</v>
      </c>
      <c r="I368" s="58">
        <v>43178</v>
      </c>
      <c r="J368" s="58">
        <v>43267</v>
      </c>
      <c r="K368" s="58">
        <v>4812797.7</v>
      </c>
      <c r="L368" s="58">
        <v>1186804.5900000001</v>
      </c>
      <c r="M368" s="58"/>
      <c r="N368" s="58"/>
      <c r="O368" s="58">
        <f>+K368+L368+M368</f>
        <v>5999602.29</v>
      </c>
      <c r="P368" s="58">
        <f>+K368+L368-M368+N368</f>
        <v>5999602.29</v>
      </c>
      <c r="Q368" s="134"/>
    </row>
    <row r="369" spans="1:16" x14ac:dyDescent="0.25">
      <c r="A369" s="58">
        <v>2018</v>
      </c>
      <c r="B369" s="58"/>
      <c r="C369" s="58" t="s">
        <v>1217</v>
      </c>
      <c r="D369" s="58" t="s">
        <v>1218</v>
      </c>
      <c r="E369" s="58" t="s">
        <v>1219</v>
      </c>
      <c r="F369" s="58" t="s">
        <v>1220</v>
      </c>
      <c r="G369" s="58" t="s">
        <v>1220</v>
      </c>
      <c r="H369" s="58" t="s">
        <v>1078</v>
      </c>
      <c r="I369" s="58">
        <v>43199</v>
      </c>
      <c r="J369" s="58">
        <v>43564</v>
      </c>
      <c r="K369" s="58">
        <v>179644.5</v>
      </c>
      <c r="L369" s="58">
        <v>56606</v>
      </c>
      <c r="M369" s="58"/>
      <c r="N369" s="58"/>
      <c r="O369" s="58">
        <f t="shared" ref="O369:O415" si="21">+K369+L369+M369</f>
        <v>236250.5</v>
      </c>
      <c r="P369" s="58">
        <f t="shared" si="20"/>
        <v>236250.5</v>
      </c>
    </row>
    <row r="370" spans="1:16" x14ac:dyDescent="0.25">
      <c r="A370" s="58">
        <v>2018</v>
      </c>
      <c r="B370" s="58"/>
      <c r="C370" s="58" t="s">
        <v>1221</v>
      </c>
      <c r="D370" s="58" t="s">
        <v>1222</v>
      </c>
      <c r="E370" s="58"/>
      <c r="F370" s="58" t="s">
        <v>1223</v>
      </c>
      <c r="G370" s="58" t="s">
        <v>1223</v>
      </c>
      <c r="H370" s="58" t="s">
        <v>1224</v>
      </c>
      <c r="I370" s="58">
        <v>43235</v>
      </c>
      <c r="J370" s="58">
        <v>43465</v>
      </c>
      <c r="K370" s="58">
        <v>6803409.2599999998</v>
      </c>
      <c r="L370" s="58"/>
      <c r="M370" s="58"/>
      <c r="N370" s="58"/>
      <c r="O370" s="58">
        <f t="shared" si="21"/>
        <v>6803409.2599999998</v>
      </c>
      <c r="P370" s="58">
        <f t="shared" si="20"/>
        <v>6803409.2599999998</v>
      </c>
    </row>
    <row r="371" spans="1:16" ht="15.75" x14ac:dyDescent="0.25">
      <c r="A371" s="58">
        <v>2018</v>
      </c>
      <c r="B371" s="58" t="s">
        <v>1404</v>
      </c>
      <c r="C371" s="58" t="s">
        <v>1405</v>
      </c>
      <c r="D371" s="58" t="s">
        <v>1406</v>
      </c>
      <c r="E371" s="58" t="s">
        <v>1407</v>
      </c>
      <c r="F371" s="58" t="s">
        <v>1408</v>
      </c>
      <c r="G371" s="58" t="s">
        <v>1409</v>
      </c>
      <c r="H371" s="58" t="s">
        <v>1410</v>
      </c>
      <c r="I371" s="58">
        <v>43283</v>
      </c>
      <c r="J371" s="58">
        <v>43457</v>
      </c>
      <c r="K371" s="58">
        <v>124274091.48</v>
      </c>
      <c r="L371" s="58">
        <v>18152836.100000001</v>
      </c>
      <c r="M371" s="58"/>
      <c r="N371" s="58"/>
      <c r="O371" s="58">
        <f>+K371+L371+M371</f>
        <v>142426927.58000001</v>
      </c>
      <c r="P371" s="58">
        <f>+K371+L371-M371+N371</f>
        <v>142426927.58000001</v>
      </c>
    </row>
    <row r="372" spans="1:16" x14ac:dyDescent="0.25">
      <c r="A372" s="58">
        <v>2018</v>
      </c>
      <c r="B372" s="58" t="s">
        <v>1404</v>
      </c>
      <c r="C372" s="58" t="s">
        <v>1411</v>
      </c>
      <c r="D372" s="58" t="s">
        <v>1412</v>
      </c>
      <c r="E372" s="58"/>
      <c r="F372" s="58" t="s">
        <v>1408</v>
      </c>
      <c r="G372" s="58" t="s">
        <v>1413</v>
      </c>
      <c r="H372" s="58" t="s">
        <v>1414</v>
      </c>
      <c r="I372" s="58">
        <v>43304</v>
      </c>
      <c r="J372" s="58">
        <v>43349</v>
      </c>
      <c r="K372" s="58">
        <v>390000</v>
      </c>
      <c r="L372" s="58"/>
      <c r="M372" s="58"/>
      <c r="N372" s="58"/>
      <c r="O372" s="58">
        <f>+K372+L372+M372</f>
        <v>390000</v>
      </c>
      <c r="P372" s="58">
        <f>+K372+L372-M372+N372</f>
        <v>390000</v>
      </c>
    </row>
    <row r="373" spans="1:16" x14ac:dyDescent="0.25">
      <c r="A373" s="58">
        <v>2018</v>
      </c>
      <c r="B373" s="58"/>
      <c r="C373" s="58" t="s">
        <v>1225</v>
      </c>
      <c r="D373" s="58" t="s">
        <v>1226</v>
      </c>
      <c r="E373" s="58"/>
      <c r="F373" s="58" t="s">
        <v>1227</v>
      </c>
      <c r="G373" s="58" t="s">
        <v>1227</v>
      </c>
      <c r="H373" s="58" t="s">
        <v>1228</v>
      </c>
      <c r="I373" s="58">
        <v>43304</v>
      </c>
      <c r="J373" s="58">
        <v>43372</v>
      </c>
      <c r="K373" s="58">
        <v>381350</v>
      </c>
      <c r="L373" s="58"/>
      <c r="M373" s="58"/>
      <c r="N373" s="58"/>
      <c r="O373" s="58">
        <f t="shared" si="21"/>
        <v>381350</v>
      </c>
      <c r="P373" s="58">
        <f t="shared" si="20"/>
        <v>381350</v>
      </c>
    </row>
    <row r="374" spans="1:16" x14ac:dyDescent="0.25">
      <c r="A374" s="58">
        <v>2018</v>
      </c>
      <c r="B374" s="58"/>
      <c r="C374" s="58" t="s">
        <v>1229</v>
      </c>
      <c r="D374" s="58" t="s">
        <v>1230</v>
      </c>
      <c r="E374" s="58"/>
      <c r="F374" s="58" t="s">
        <v>1231</v>
      </c>
      <c r="G374" s="58" t="s">
        <v>1231</v>
      </c>
      <c r="H374" s="58" t="s">
        <v>1228</v>
      </c>
      <c r="I374" s="58">
        <v>43304</v>
      </c>
      <c r="J374" s="58">
        <v>43372</v>
      </c>
      <c r="K374" s="58">
        <v>446620</v>
      </c>
      <c r="L374" s="58"/>
      <c r="M374" s="58"/>
      <c r="N374" s="58"/>
      <c r="O374" s="58">
        <f t="shared" si="21"/>
        <v>446620</v>
      </c>
      <c r="P374" s="58">
        <f t="shared" si="20"/>
        <v>446620</v>
      </c>
    </row>
    <row r="375" spans="1:16" x14ac:dyDescent="0.25">
      <c r="A375" s="58">
        <v>2018</v>
      </c>
      <c r="B375" s="58"/>
      <c r="C375" s="58" t="s">
        <v>1232</v>
      </c>
      <c r="D375" s="58" t="s">
        <v>1233</v>
      </c>
      <c r="E375" s="58"/>
      <c r="F375" s="58" t="s">
        <v>1234</v>
      </c>
      <c r="G375" s="58" t="s">
        <v>1234</v>
      </c>
      <c r="H375" s="58" t="s">
        <v>1235</v>
      </c>
      <c r="I375" s="58">
        <v>43304</v>
      </c>
      <c r="J375" s="58">
        <v>43324</v>
      </c>
      <c r="K375" s="58">
        <v>450815.48</v>
      </c>
      <c r="L375" s="58"/>
      <c r="M375" s="58"/>
      <c r="N375" s="58"/>
      <c r="O375" s="58">
        <f t="shared" si="21"/>
        <v>450815.48</v>
      </c>
      <c r="P375" s="58">
        <f t="shared" si="20"/>
        <v>450815.48</v>
      </c>
    </row>
    <row r="376" spans="1:16" x14ac:dyDescent="0.25">
      <c r="A376" s="58">
        <v>2018</v>
      </c>
      <c r="B376" s="58"/>
      <c r="C376" s="58" t="s">
        <v>1236</v>
      </c>
      <c r="D376" s="58" t="s">
        <v>1237</v>
      </c>
      <c r="E376" s="58"/>
      <c r="F376" s="58" t="s">
        <v>1238</v>
      </c>
      <c r="G376" s="58" t="s">
        <v>1238</v>
      </c>
      <c r="H376" s="58" t="s">
        <v>1239</v>
      </c>
      <c r="I376" s="58">
        <v>43304</v>
      </c>
      <c r="J376" s="58">
        <v>43324</v>
      </c>
      <c r="K376" s="58">
        <v>449786.23</v>
      </c>
      <c r="L376" s="58"/>
      <c r="M376" s="58"/>
      <c r="N376" s="58"/>
      <c r="O376" s="58">
        <f t="shared" si="21"/>
        <v>449786.23</v>
      </c>
      <c r="P376" s="58">
        <f t="shared" si="20"/>
        <v>449786.23</v>
      </c>
    </row>
    <row r="377" spans="1:16" x14ac:dyDescent="0.25">
      <c r="A377" s="58">
        <v>2018</v>
      </c>
      <c r="B377" s="58"/>
      <c r="C377" s="58" t="s">
        <v>1240</v>
      </c>
      <c r="D377" s="58" t="s">
        <v>1241</v>
      </c>
      <c r="E377" s="58"/>
      <c r="F377" s="58" t="s">
        <v>1242</v>
      </c>
      <c r="G377" s="58" t="s">
        <v>1242</v>
      </c>
      <c r="H377" s="58" t="s">
        <v>1243</v>
      </c>
      <c r="I377" s="58">
        <v>43304</v>
      </c>
      <c r="J377" s="58">
        <v>43314</v>
      </c>
      <c r="K377" s="58">
        <v>448243.63</v>
      </c>
      <c r="L377" s="58"/>
      <c r="M377" s="58"/>
      <c r="N377" s="58"/>
      <c r="O377" s="58">
        <f t="shared" si="21"/>
        <v>448243.63</v>
      </c>
      <c r="P377" s="58">
        <f t="shared" si="20"/>
        <v>448243.63</v>
      </c>
    </row>
    <row r="378" spans="1:16" x14ac:dyDescent="0.25">
      <c r="A378" s="58">
        <v>2018</v>
      </c>
      <c r="B378" s="58"/>
      <c r="C378" s="58" t="s">
        <v>1244</v>
      </c>
      <c r="D378" s="58" t="s">
        <v>1245</v>
      </c>
      <c r="E378" s="58"/>
      <c r="F378" s="58" t="s">
        <v>1246</v>
      </c>
      <c r="G378" s="58" t="s">
        <v>1246</v>
      </c>
      <c r="H378" s="58" t="s">
        <v>1247</v>
      </c>
      <c r="I378" s="58">
        <v>43304</v>
      </c>
      <c r="J378" s="58">
        <v>43314</v>
      </c>
      <c r="K378" s="58">
        <v>449988.99</v>
      </c>
      <c r="L378" s="58"/>
      <c r="M378" s="58"/>
      <c r="N378" s="58"/>
      <c r="O378" s="58">
        <f t="shared" si="21"/>
        <v>449988.99</v>
      </c>
      <c r="P378" s="58">
        <f t="shared" si="20"/>
        <v>449988.99</v>
      </c>
    </row>
    <row r="379" spans="1:16" x14ac:dyDescent="0.25">
      <c r="A379" s="58">
        <v>2018</v>
      </c>
      <c r="B379" s="58" t="s">
        <v>1404</v>
      </c>
      <c r="C379" s="58" t="s">
        <v>1415</v>
      </c>
      <c r="D379" s="58" t="s">
        <v>1416</v>
      </c>
      <c r="E379" s="58" t="s">
        <v>1417</v>
      </c>
      <c r="F379" s="58" t="s">
        <v>1408</v>
      </c>
      <c r="G379" s="58" t="s">
        <v>1418</v>
      </c>
      <c r="H379" s="58" t="s">
        <v>1419</v>
      </c>
      <c r="I379" s="58">
        <v>43305</v>
      </c>
      <c r="J379" s="58">
        <v>43465</v>
      </c>
      <c r="K379" s="58">
        <v>2907979.65</v>
      </c>
      <c r="L379" s="58">
        <v>1184184.8899999999</v>
      </c>
      <c r="M379" s="58"/>
      <c r="N379" s="58"/>
      <c r="O379" s="58">
        <f>+K379+L379+M379</f>
        <v>4092164.54</v>
      </c>
      <c r="P379" s="58">
        <f>+K379+L379-M379+N379</f>
        <v>4092164.54</v>
      </c>
    </row>
    <row r="380" spans="1:16" x14ac:dyDescent="0.25">
      <c r="A380" s="58">
        <v>2018</v>
      </c>
      <c r="B380" s="58"/>
      <c r="C380" s="58" t="s">
        <v>1248</v>
      </c>
      <c r="D380" s="58" t="s">
        <v>1249</v>
      </c>
      <c r="E380" s="58" t="s">
        <v>1250</v>
      </c>
      <c r="F380" s="58" t="s">
        <v>886</v>
      </c>
      <c r="G380" s="58" t="s">
        <v>886</v>
      </c>
      <c r="H380" s="58" t="s">
        <v>1251</v>
      </c>
      <c r="I380" s="58">
        <v>43309</v>
      </c>
      <c r="J380" s="58">
        <v>43524</v>
      </c>
      <c r="K380" s="58">
        <v>3970060.72</v>
      </c>
      <c r="L380" s="58">
        <v>1377760.56</v>
      </c>
      <c r="M380" s="58"/>
      <c r="N380" s="58"/>
      <c r="O380" s="58">
        <f t="shared" si="21"/>
        <v>5347821.28</v>
      </c>
      <c r="P380" s="58">
        <f t="shared" si="20"/>
        <v>5347821.28</v>
      </c>
    </row>
    <row r="381" spans="1:16" x14ac:dyDescent="0.25">
      <c r="A381" s="58">
        <v>2018</v>
      </c>
      <c r="B381" s="58"/>
      <c r="C381" s="58" t="s">
        <v>1252</v>
      </c>
      <c r="D381" s="58" t="s">
        <v>1253</v>
      </c>
      <c r="E381" s="58" t="s">
        <v>1254</v>
      </c>
      <c r="F381" s="58" t="s">
        <v>969</v>
      </c>
      <c r="G381" s="58" t="s">
        <v>969</v>
      </c>
      <c r="H381" s="58" t="s">
        <v>1255</v>
      </c>
      <c r="I381" s="58">
        <v>43307</v>
      </c>
      <c r="J381" s="58">
        <v>43524</v>
      </c>
      <c r="K381" s="58">
        <v>7058498.4900000002</v>
      </c>
      <c r="L381" s="58">
        <v>1468297.5</v>
      </c>
      <c r="M381" s="58"/>
      <c r="N381" s="58"/>
      <c r="O381" s="58">
        <f t="shared" si="21"/>
        <v>8526795.9900000002</v>
      </c>
      <c r="P381" s="58">
        <f t="shared" si="20"/>
        <v>8526795.9900000002</v>
      </c>
    </row>
    <row r="382" spans="1:16" x14ac:dyDescent="0.25">
      <c r="A382" s="58">
        <v>2018</v>
      </c>
      <c r="B382" s="58"/>
      <c r="C382" s="58" t="s">
        <v>1256</v>
      </c>
      <c r="D382" s="58" t="s">
        <v>1257</v>
      </c>
      <c r="E382" s="58" t="s">
        <v>1258</v>
      </c>
      <c r="F382" s="58" t="s">
        <v>1259</v>
      </c>
      <c r="G382" s="58" t="s">
        <v>1259</v>
      </c>
      <c r="H382" s="58" t="s">
        <v>1260</v>
      </c>
      <c r="I382" s="58">
        <v>43309</v>
      </c>
      <c r="J382" s="58">
        <v>43524</v>
      </c>
      <c r="K382" s="58">
        <v>4457827.12</v>
      </c>
      <c r="L382" s="58">
        <v>453297.19</v>
      </c>
      <c r="M382" s="58"/>
      <c r="N382" s="58"/>
      <c r="O382" s="58">
        <f t="shared" si="21"/>
        <v>4911124.3100000005</v>
      </c>
      <c r="P382" s="58">
        <f t="shared" si="20"/>
        <v>4911124.3100000005</v>
      </c>
    </row>
    <row r="383" spans="1:16" x14ac:dyDescent="0.25">
      <c r="A383" s="58">
        <v>2018</v>
      </c>
      <c r="B383" s="58"/>
      <c r="C383" s="58" t="s">
        <v>48</v>
      </c>
      <c r="D383" s="58" t="s">
        <v>1261</v>
      </c>
      <c r="E383" s="58"/>
      <c r="F383" s="58" t="s">
        <v>1262</v>
      </c>
      <c r="G383" s="58" t="s">
        <v>1262</v>
      </c>
      <c r="H383" s="58" t="s">
        <v>1224</v>
      </c>
      <c r="I383" s="58">
        <v>43313</v>
      </c>
      <c r="J383" s="58">
        <v>43465</v>
      </c>
      <c r="K383" s="58">
        <v>2370960.2399999998</v>
      </c>
      <c r="L383" s="58"/>
      <c r="M383" s="58"/>
      <c r="N383" s="58"/>
      <c r="O383" s="58">
        <f t="shared" si="21"/>
        <v>2370960.2399999998</v>
      </c>
      <c r="P383" s="58">
        <f t="shared" si="20"/>
        <v>2370960.2399999998</v>
      </c>
    </row>
    <row r="384" spans="1:16" x14ac:dyDescent="0.25">
      <c r="A384" s="58">
        <v>2018</v>
      </c>
      <c r="B384" s="58" t="s">
        <v>1432</v>
      </c>
      <c r="C384" s="58"/>
      <c r="D384" s="58" t="s">
        <v>1433</v>
      </c>
      <c r="E384" s="58"/>
      <c r="F384" s="58" t="s">
        <v>1434</v>
      </c>
      <c r="G384" s="58" t="s">
        <v>1435</v>
      </c>
      <c r="H384" s="58" t="s">
        <v>1436</v>
      </c>
      <c r="I384" s="58">
        <v>43313</v>
      </c>
      <c r="J384" s="58">
        <v>43404</v>
      </c>
      <c r="K384" s="58">
        <v>389151</v>
      </c>
      <c r="L384" s="58"/>
      <c r="M384" s="58"/>
      <c r="N384" s="58"/>
      <c r="O384" s="58">
        <f>+K384+L384+M384</f>
        <v>389151</v>
      </c>
      <c r="P384" s="58">
        <f>+K384+L384-M384+N384</f>
        <v>389151</v>
      </c>
    </row>
    <row r="385" spans="1:16" x14ac:dyDescent="0.25">
      <c r="A385" s="58">
        <v>2018</v>
      </c>
      <c r="B385" s="58" t="s">
        <v>1432</v>
      </c>
      <c r="C385" s="58"/>
      <c r="D385" s="58" t="s">
        <v>1437</v>
      </c>
      <c r="E385" s="58"/>
      <c r="F385" s="58" t="s">
        <v>1434</v>
      </c>
      <c r="G385" s="58" t="s">
        <v>1438</v>
      </c>
      <c r="H385" s="58" t="s">
        <v>1436</v>
      </c>
      <c r="I385" s="58">
        <v>43313</v>
      </c>
      <c r="J385" s="58">
        <v>43404</v>
      </c>
      <c r="K385" s="58">
        <v>403425</v>
      </c>
      <c r="L385" s="58"/>
      <c r="M385" s="58"/>
      <c r="N385" s="58"/>
      <c r="O385" s="58">
        <f>+K385+L385+M385</f>
        <v>403425</v>
      </c>
      <c r="P385" s="58">
        <f>+K385+L385-M385+N385</f>
        <v>403425</v>
      </c>
    </row>
    <row r="386" spans="1:16" x14ac:dyDescent="0.25">
      <c r="A386" s="58">
        <v>2018</v>
      </c>
      <c r="B386" s="58" t="s">
        <v>1432</v>
      </c>
      <c r="C386" s="58"/>
      <c r="D386" s="58" t="s">
        <v>1439</v>
      </c>
      <c r="E386" s="58"/>
      <c r="F386" s="58" t="s">
        <v>1434</v>
      </c>
      <c r="G386" s="58" t="s">
        <v>1440</v>
      </c>
      <c r="H386" s="58" t="s">
        <v>1436</v>
      </c>
      <c r="I386" s="58">
        <v>43313</v>
      </c>
      <c r="J386" s="58">
        <v>43404</v>
      </c>
      <c r="K386" s="58">
        <v>328250</v>
      </c>
      <c r="L386" s="58"/>
      <c r="M386" s="58"/>
      <c r="N386" s="58"/>
      <c r="O386" s="58">
        <f>+K386+L386+M386</f>
        <v>328250</v>
      </c>
      <c r="P386" s="58">
        <f>+K386+L386-M386+N386</f>
        <v>328250</v>
      </c>
    </row>
    <row r="387" spans="1:16" x14ac:dyDescent="0.25">
      <c r="A387" s="58">
        <v>2018</v>
      </c>
      <c r="B387" s="58" t="s">
        <v>1432</v>
      </c>
      <c r="C387" s="58"/>
      <c r="D387" s="58" t="s">
        <v>1441</v>
      </c>
      <c r="E387" s="58"/>
      <c r="F387" s="58" t="s">
        <v>1434</v>
      </c>
      <c r="G387" s="58" t="s">
        <v>1442</v>
      </c>
      <c r="H387" s="58" t="s">
        <v>1443</v>
      </c>
      <c r="I387" s="58">
        <v>43313</v>
      </c>
      <c r="J387" s="58">
        <v>43404</v>
      </c>
      <c r="K387" s="58">
        <v>420000</v>
      </c>
      <c r="L387" s="58"/>
      <c r="M387" s="58"/>
      <c r="N387" s="58"/>
      <c r="O387" s="58">
        <f>+K387+L387+M387</f>
        <v>420000</v>
      </c>
      <c r="P387" s="58">
        <f>+K387+L387-M387+N387</f>
        <v>420000</v>
      </c>
    </row>
    <row r="388" spans="1:16" x14ac:dyDescent="0.25">
      <c r="A388" s="58">
        <v>2018</v>
      </c>
      <c r="B388" s="58"/>
      <c r="C388" s="58" t="s">
        <v>1263</v>
      </c>
      <c r="D388" s="58" t="s">
        <v>1264</v>
      </c>
      <c r="E388" s="58" t="s">
        <v>1265</v>
      </c>
      <c r="F388" s="58" t="s">
        <v>901</v>
      </c>
      <c r="G388" s="58" t="s">
        <v>901</v>
      </c>
      <c r="H388" s="58" t="s">
        <v>1266</v>
      </c>
      <c r="I388" s="58">
        <v>43307</v>
      </c>
      <c r="J388" s="58">
        <v>43524</v>
      </c>
      <c r="K388" s="58">
        <v>3888943.17</v>
      </c>
      <c r="L388" s="58">
        <v>1000577.84</v>
      </c>
      <c r="M388" s="58"/>
      <c r="N388" s="58"/>
      <c r="O388" s="58">
        <f t="shared" si="21"/>
        <v>4889521.01</v>
      </c>
      <c r="P388" s="58">
        <f t="shared" si="20"/>
        <v>4889521.01</v>
      </c>
    </row>
    <row r="389" spans="1:16" x14ac:dyDescent="0.25">
      <c r="A389" s="58">
        <v>2018</v>
      </c>
      <c r="B389" s="58"/>
      <c r="C389" s="58" t="s">
        <v>1267</v>
      </c>
      <c r="D389" s="58" t="s">
        <v>1268</v>
      </c>
      <c r="E389" s="58" t="s">
        <v>1269</v>
      </c>
      <c r="F389" s="58" t="s">
        <v>1270</v>
      </c>
      <c r="G389" s="58" t="s">
        <v>1270</v>
      </c>
      <c r="H389" s="58" t="s">
        <v>1271</v>
      </c>
      <c r="I389" s="58">
        <v>43307</v>
      </c>
      <c r="J389" s="58">
        <v>43524</v>
      </c>
      <c r="K389" s="58">
        <v>5405808.1600000001</v>
      </c>
      <c r="L389" s="58">
        <v>1608804.87</v>
      </c>
      <c r="M389" s="58"/>
      <c r="N389" s="58"/>
      <c r="O389" s="58">
        <f t="shared" si="21"/>
        <v>7014613.0300000003</v>
      </c>
      <c r="P389" s="58">
        <f t="shared" si="20"/>
        <v>7014613.0300000003</v>
      </c>
    </row>
    <row r="390" spans="1:16" ht="15.75" x14ac:dyDescent="0.25">
      <c r="A390" s="58">
        <v>2018</v>
      </c>
      <c r="B390" s="58"/>
      <c r="C390" s="58" t="s">
        <v>1272</v>
      </c>
      <c r="D390" s="58" t="s">
        <v>1273</v>
      </c>
      <c r="E390" s="58" t="s">
        <v>1274</v>
      </c>
      <c r="F390" s="58" t="s">
        <v>1275</v>
      </c>
      <c r="G390" s="58" t="s">
        <v>1275</v>
      </c>
      <c r="H390" s="58" t="s">
        <v>1276</v>
      </c>
      <c r="I390" s="58">
        <v>43311</v>
      </c>
      <c r="J390" s="58">
        <v>43530</v>
      </c>
      <c r="K390" s="58">
        <v>1567311.6</v>
      </c>
      <c r="L390" s="58">
        <v>465760.81</v>
      </c>
      <c r="M390" s="58"/>
      <c r="N390" s="58"/>
      <c r="O390" s="58">
        <f t="shared" si="21"/>
        <v>2033072.4100000001</v>
      </c>
      <c r="P390" s="58">
        <f t="shared" si="20"/>
        <v>2033072.4100000001</v>
      </c>
    </row>
    <row r="391" spans="1:16" x14ac:dyDescent="0.25">
      <c r="A391" s="58">
        <v>2018</v>
      </c>
      <c r="B391" s="58"/>
      <c r="C391" s="58" t="s">
        <v>1277</v>
      </c>
      <c r="D391" s="58" t="s">
        <v>1278</v>
      </c>
      <c r="E391" s="58" t="s">
        <v>1279</v>
      </c>
      <c r="F391" s="58" t="s">
        <v>974</v>
      </c>
      <c r="G391" s="58" t="s">
        <v>974</v>
      </c>
      <c r="H391" s="58" t="s">
        <v>1280</v>
      </c>
      <c r="I391" s="58">
        <v>43311</v>
      </c>
      <c r="J391" s="58">
        <v>43530</v>
      </c>
      <c r="K391" s="58">
        <v>1331643.94</v>
      </c>
      <c r="L391" s="58">
        <v>377678.47</v>
      </c>
      <c r="M391" s="58"/>
      <c r="N391" s="58"/>
      <c r="O391" s="58">
        <f t="shared" si="21"/>
        <v>1709322.41</v>
      </c>
      <c r="P391" s="58">
        <f t="shared" si="20"/>
        <v>1709322.41</v>
      </c>
    </row>
    <row r="392" spans="1:16" x14ac:dyDescent="0.25">
      <c r="A392" s="58">
        <v>2018</v>
      </c>
      <c r="B392" s="58"/>
      <c r="C392" s="58" t="s">
        <v>1281</v>
      </c>
      <c r="D392" s="58" t="s">
        <v>1282</v>
      </c>
      <c r="E392" s="58" t="s">
        <v>1283</v>
      </c>
      <c r="F392" s="58" t="s">
        <v>1284</v>
      </c>
      <c r="G392" s="58" t="s">
        <v>1284</v>
      </c>
      <c r="H392" s="58" t="s">
        <v>1285</v>
      </c>
      <c r="I392" s="58">
        <v>43313</v>
      </c>
      <c r="J392" s="58">
        <v>43524</v>
      </c>
      <c r="K392" s="58">
        <v>867443.1</v>
      </c>
      <c r="L392" s="58"/>
      <c r="M392" s="58">
        <v>-22895.25</v>
      </c>
      <c r="N392" s="58"/>
      <c r="O392" s="58">
        <f t="shared" si="21"/>
        <v>844547.85</v>
      </c>
      <c r="P392" s="58">
        <f t="shared" si="20"/>
        <v>890338.35</v>
      </c>
    </row>
    <row r="393" spans="1:16" ht="15.75" x14ac:dyDescent="0.25">
      <c r="A393" s="58">
        <v>2018</v>
      </c>
      <c r="B393" s="58"/>
      <c r="C393" s="58" t="s">
        <v>1286</v>
      </c>
      <c r="D393" s="58" t="s">
        <v>1287</v>
      </c>
      <c r="E393" s="58" t="s">
        <v>1288</v>
      </c>
      <c r="F393" s="58" t="s">
        <v>903</v>
      </c>
      <c r="G393" s="58" t="s">
        <v>903</v>
      </c>
      <c r="H393" s="58" t="s">
        <v>1289</v>
      </c>
      <c r="I393" s="58">
        <v>43313</v>
      </c>
      <c r="J393" s="58">
        <v>43532</v>
      </c>
      <c r="K393" s="58">
        <v>2500000</v>
      </c>
      <c r="L393" s="58">
        <v>28126.959999999999</v>
      </c>
      <c r="M393" s="58"/>
      <c r="N393" s="58"/>
      <c r="O393" s="58">
        <f t="shared" si="21"/>
        <v>2528126.96</v>
      </c>
      <c r="P393" s="58">
        <f t="shared" si="20"/>
        <v>2528126.96</v>
      </c>
    </row>
    <row r="394" spans="1:16" x14ac:dyDescent="0.25">
      <c r="A394" s="58">
        <v>2018</v>
      </c>
      <c r="B394" s="58"/>
      <c r="C394" s="58" t="s">
        <v>1290</v>
      </c>
      <c r="D394" s="58" t="s">
        <v>1291</v>
      </c>
      <c r="E394" s="58" t="s">
        <v>1292</v>
      </c>
      <c r="F394" s="58" t="s">
        <v>913</v>
      </c>
      <c r="G394" s="58" t="s">
        <v>913</v>
      </c>
      <c r="H394" s="58" t="s">
        <v>1293</v>
      </c>
      <c r="I394" s="58">
        <v>43313</v>
      </c>
      <c r="J394" s="58">
        <v>43532</v>
      </c>
      <c r="K394" s="58">
        <v>1800000</v>
      </c>
      <c r="L394" s="58">
        <v>26126.28</v>
      </c>
      <c r="M394" s="58"/>
      <c r="N394" s="58"/>
      <c r="O394" s="58">
        <f t="shared" si="21"/>
        <v>1826126.28</v>
      </c>
      <c r="P394" s="58">
        <f t="shared" si="20"/>
        <v>1826126.28</v>
      </c>
    </row>
    <row r="395" spans="1:16" x14ac:dyDescent="0.25">
      <c r="A395" s="58">
        <v>2018</v>
      </c>
      <c r="B395" s="58"/>
      <c r="C395" s="58" t="s">
        <v>1294</v>
      </c>
      <c r="D395" s="58" t="s">
        <v>1295</v>
      </c>
      <c r="E395" s="58" t="s">
        <v>1296</v>
      </c>
      <c r="F395" s="58" t="s">
        <v>1297</v>
      </c>
      <c r="G395" s="58" t="s">
        <v>1297</v>
      </c>
      <c r="H395" s="58" t="s">
        <v>1298</v>
      </c>
      <c r="I395" s="58">
        <v>43313</v>
      </c>
      <c r="J395" s="58">
        <v>43532</v>
      </c>
      <c r="K395" s="58">
        <v>1002010.05</v>
      </c>
      <c r="L395" s="58">
        <v>557398.98</v>
      </c>
      <c r="M395" s="58"/>
      <c r="N395" s="58"/>
      <c r="O395" s="58">
        <f t="shared" si="21"/>
        <v>1559409.03</v>
      </c>
      <c r="P395" s="58">
        <f t="shared" si="20"/>
        <v>1559409.03</v>
      </c>
    </row>
    <row r="396" spans="1:16" x14ac:dyDescent="0.25">
      <c r="A396" s="58">
        <v>2018</v>
      </c>
      <c r="B396" s="58"/>
      <c r="C396" s="58" t="s">
        <v>1299</v>
      </c>
      <c r="D396" s="58" t="s">
        <v>1300</v>
      </c>
      <c r="E396" s="58" t="s">
        <v>1301</v>
      </c>
      <c r="F396" s="58" t="s">
        <v>1302</v>
      </c>
      <c r="G396" s="58" t="s">
        <v>1302</v>
      </c>
      <c r="H396" s="58" t="s">
        <v>1303</v>
      </c>
      <c r="I396" s="58">
        <v>43320</v>
      </c>
      <c r="J396" s="58">
        <v>43395</v>
      </c>
      <c r="K396" s="58">
        <v>659700.14</v>
      </c>
      <c r="L396" s="58">
        <v>99121.59</v>
      </c>
      <c r="M396" s="58"/>
      <c r="N396" s="58"/>
      <c r="O396" s="58">
        <f t="shared" si="21"/>
        <v>758821.73</v>
      </c>
      <c r="P396" s="58">
        <f t="shared" si="20"/>
        <v>758821.73</v>
      </c>
    </row>
    <row r="397" spans="1:16" x14ac:dyDescent="0.25">
      <c r="A397" s="58">
        <v>2018</v>
      </c>
      <c r="B397" s="58"/>
      <c r="C397" s="58" t="s">
        <v>1304</v>
      </c>
      <c r="D397" s="58" t="s">
        <v>1305</v>
      </c>
      <c r="E397" s="58" t="s">
        <v>1306</v>
      </c>
      <c r="F397" s="58" t="s">
        <v>1307</v>
      </c>
      <c r="G397" s="58" t="s">
        <v>1307</v>
      </c>
      <c r="H397" s="58" t="s">
        <v>1293</v>
      </c>
      <c r="I397" s="58">
        <v>43344</v>
      </c>
      <c r="J397" s="58">
        <v>43384</v>
      </c>
      <c r="K397" s="58">
        <v>847653.23</v>
      </c>
      <c r="L397" s="58">
        <v>200038.56</v>
      </c>
      <c r="M397" s="58"/>
      <c r="N397" s="58"/>
      <c r="O397" s="58">
        <f t="shared" si="21"/>
        <v>1047691.79</v>
      </c>
      <c r="P397" s="58">
        <f t="shared" si="20"/>
        <v>1047691.79</v>
      </c>
    </row>
    <row r="398" spans="1:16" x14ac:dyDescent="0.25">
      <c r="A398" s="58">
        <v>2018</v>
      </c>
      <c r="B398" s="58"/>
      <c r="C398" s="58" t="s">
        <v>1308</v>
      </c>
      <c r="D398" s="58" t="s">
        <v>1309</v>
      </c>
      <c r="E398" s="58"/>
      <c r="F398" s="58" t="s">
        <v>1310</v>
      </c>
      <c r="G398" s="58" t="s">
        <v>1310</v>
      </c>
      <c r="H398" s="58" t="s">
        <v>1311</v>
      </c>
      <c r="I398" s="58">
        <v>43358</v>
      </c>
      <c r="J398" s="58">
        <v>43398</v>
      </c>
      <c r="K398" s="58">
        <v>805126.32</v>
      </c>
      <c r="L398" s="58"/>
      <c r="M398" s="58"/>
      <c r="N398" s="58"/>
      <c r="O398" s="58">
        <f t="shared" si="21"/>
        <v>805126.32</v>
      </c>
      <c r="P398" s="58">
        <f t="shared" si="20"/>
        <v>805126.32</v>
      </c>
    </row>
    <row r="399" spans="1:16" x14ac:dyDescent="0.25">
      <c r="A399" s="58">
        <v>2018</v>
      </c>
      <c r="B399" s="58"/>
      <c r="C399" s="58" t="s">
        <v>1312</v>
      </c>
      <c r="D399" s="58" t="s">
        <v>1313</v>
      </c>
      <c r="E399" s="58" t="s">
        <v>1314</v>
      </c>
      <c r="F399" s="58" t="s">
        <v>1315</v>
      </c>
      <c r="G399" s="58" t="s">
        <v>1315</v>
      </c>
      <c r="H399" s="58" t="s">
        <v>1316</v>
      </c>
      <c r="I399" s="58">
        <v>43320</v>
      </c>
      <c r="J399" s="58">
        <v>43395</v>
      </c>
      <c r="K399" s="58">
        <v>841003.58</v>
      </c>
      <c r="L399" s="58">
        <v>206414.95</v>
      </c>
      <c r="M399" s="58"/>
      <c r="N399" s="58"/>
      <c r="O399" s="58">
        <f t="shared" si="21"/>
        <v>1047418.53</v>
      </c>
      <c r="P399" s="58">
        <f t="shared" si="20"/>
        <v>1047418.53</v>
      </c>
    </row>
    <row r="400" spans="1:16" x14ac:dyDescent="0.25">
      <c r="A400" s="58">
        <v>2018</v>
      </c>
      <c r="B400" s="58"/>
      <c r="C400" s="58" t="s">
        <v>1317</v>
      </c>
      <c r="D400" s="58" t="s">
        <v>1318</v>
      </c>
      <c r="E400" s="58" t="s">
        <v>1319</v>
      </c>
      <c r="F400" s="58" t="s">
        <v>1320</v>
      </c>
      <c r="G400" s="58" t="s">
        <v>1320</v>
      </c>
      <c r="H400" s="58" t="s">
        <v>1303</v>
      </c>
      <c r="I400" s="58">
        <v>43327</v>
      </c>
      <c r="J400" s="58">
        <v>43372</v>
      </c>
      <c r="K400" s="58">
        <v>480698.56</v>
      </c>
      <c r="L400" s="58">
        <v>119812.78</v>
      </c>
      <c r="M400" s="58"/>
      <c r="N400" s="58"/>
      <c r="O400" s="58">
        <f t="shared" si="21"/>
        <v>600511.34</v>
      </c>
      <c r="P400" s="58">
        <f t="shared" si="20"/>
        <v>600511.34</v>
      </c>
    </row>
    <row r="401" spans="1:16" x14ac:dyDescent="0.25">
      <c r="A401" s="58">
        <v>2018</v>
      </c>
      <c r="B401" s="58"/>
      <c r="C401" s="58" t="s">
        <v>1321</v>
      </c>
      <c r="D401" s="58" t="s">
        <v>1322</v>
      </c>
      <c r="E401" s="58" t="s">
        <v>1323</v>
      </c>
      <c r="F401" s="58" t="s">
        <v>1324</v>
      </c>
      <c r="G401" s="58" t="s">
        <v>1324</v>
      </c>
      <c r="H401" s="58" t="s">
        <v>1325</v>
      </c>
      <c r="I401" s="58">
        <v>43327</v>
      </c>
      <c r="J401" s="58">
        <v>43417</v>
      </c>
      <c r="K401" s="58">
        <v>892789.65</v>
      </c>
      <c r="L401" s="58">
        <v>223088.23</v>
      </c>
      <c r="M401" s="58"/>
      <c r="N401" s="58"/>
      <c r="O401" s="58">
        <f t="shared" si="21"/>
        <v>1115877.8800000001</v>
      </c>
      <c r="P401" s="58">
        <f t="shared" si="20"/>
        <v>1115877.8800000001</v>
      </c>
    </row>
    <row r="402" spans="1:16" x14ac:dyDescent="0.25">
      <c r="A402" s="58">
        <v>2018</v>
      </c>
      <c r="B402" s="58"/>
      <c r="C402" s="58" t="s">
        <v>1326</v>
      </c>
      <c r="D402" s="58" t="s">
        <v>1327</v>
      </c>
      <c r="E402" s="58" t="s">
        <v>1328</v>
      </c>
      <c r="F402" s="58" t="s">
        <v>1329</v>
      </c>
      <c r="G402" s="58" t="s">
        <v>1329</v>
      </c>
      <c r="H402" s="58" t="s">
        <v>1293</v>
      </c>
      <c r="I402" s="58">
        <v>43320</v>
      </c>
      <c r="J402" s="58">
        <v>43395</v>
      </c>
      <c r="K402" s="58">
        <v>716889</v>
      </c>
      <c r="L402" s="58">
        <v>178146.8</v>
      </c>
      <c r="M402" s="58"/>
      <c r="N402" s="58"/>
      <c r="O402" s="58">
        <f t="shared" si="21"/>
        <v>895035.8</v>
      </c>
      <c r="P402" s="58">
        <f t="shared" si="20"/>
        <v>895035.8</v>
      </c>
    </row>
    <row r="403" spans="1:16" x14ac:dyDescent="0.25">
      <c r="A403" s="58">
        <v>2018</v>
      </c>
      <c r="B403" s="58"/>
      <c r="C403" s="58" t="s">
        <v>1330</v>
      </c>
      <c r="D403" s="58" t="s">
        <v>1331</v>
      </c>
      <c r="E403" s="58"/>
      <c r="F403" s="58" t="s">
        <v>1332</v>
      </c>
      <c r="G403" s="58" t="s">
        <v>1332</v>
      </c>
      <c r="H403" s="58" t="s">
        <v>1333</v>
      </c>
      <c r="I403" s="58">
        <v>43320</v>
      </c>
      <c r="J403" s="58">
        <v>43410</v>
      </c>
      <c r="K403" s="58">
        <v>866125.9</v>
      </c>
      <c r="L403" s="58"/>
      <c r="M403" s="58"/>
      <c r="N403" s="58"/>
      <c r="O403" s="58">
        <f t="shared" si="21"/>
        <v>866125.9</v>
      </c>
      <c r="P403" s="58">
        <f t="shared" si="20"/>
        <v>866125.9</v>
      </c>
    </row>
    <row r="404" spans="1:16" x14ac:dyDescent="0.25">
      <c r="A404" s="58">
        <v>2018</v>
      </c>
      <c r="B404" s="58"/>
      <c r="C404" s="58" t="s">
        <v>1334</v>
      </c>
      <c r="D404" s="58" t="s">
        <v>1335</v>
      </c>
      <c r="E404" s="58" t="s">
        <v>1336</v>
      </c>
      <c r="F404" s="58" t="s">
        <v>1337</v>
      </c>
      <c r="G404" s="58" t="s">
        <v>1337</v>
      </c>
      <c r="H404" s="58" t="s">
        <v>690</v>
      </c>
      <c r="I404" s="58">
        <v>43325</v>
      </c>
      <c r="J404" s="58">
        <v>43415</v>
      </c>
      <c r="K404" s="58">
        <v>872333.35</v>
      </c>
      <c r="L404" s="58">
        <v>216338.67</v>
      </c>
      <c r="M404" s="58"/>
      <c r="N404" s="58"/>
      <c r="O404" s="58">
        <f t="shared" si="21"/>
        <v>1088672.02</v>
      </c>
      <c r="P404" s="58">
        <f t="shared" si="20"/>
        <v>1088672.02</v>
      </c>
    </row>
    <row r="405" spans="1:16" x14ac:dyDescent="0.25">
      <c r="A405" s="58">
        <v>2018</v>
      </c>
      <c r="B405" s="58"/>
      <c r="C405" s="58" t="s">
        <v>1338</v>
      </c>
      <c r="D405" s="58" t="s">
        <v>1339</v>
      </c>
      <c r="E405" s="58" t="s">
        <v>1340</v>
      </c>
      <c r="F405" s="58" t="s">
        <v>1341</v>
      </c>
      <c r="G405" s="58" t="s">
        <v>1341</v>
      </c>
      <c r="H405" s="58" t="s">
        <v>1342</v>
      </c>
      <c r="I405" s="58">
        <v>43358</v>
      </c>
      <c r="J405" s="58">
        <v>43398</v>
      </c>
      <c r="K405" s="58">
        <v>852000</v>
      </c>
      <c r="L405" s="58">
        <v>211889.55</v>
      </c>
      <c r="M405" s="58"/>
      <c r="N405" s="58"/>
      <c r="O405" s="58">
        <f t="shared" si="21"/>
        <v>1063889.55</v>
      </c>
      <c r="P405" s="58">
        <f t="shared" si="20"/>
        <v>1063889.55</v>
      </c>
    </row>
    <row r="406" spans="1:16" x14ac:dyDescent="0.25">
      <c r="A406" s="58">
        <v>2018</v>
      </c>
      <c r="B406" s="58"/>
      <c r="C406" s="58" t="s">
        <v>1343</v>
      </c>
      <c r="D406" s="58" t="s">
        <v>1344</v>
      </c>
      <c r="E406" s="58" t="s">
        <v>1345</v>
      </c>
      <c r="F406" s="58" t="s">
        <v>1346</v>
      </c>
      <c r="G406" s="58" t="s">
        <v>1346</v>
      </c>
      <c r="H406" s="58" t="s">
        <v>1347</v>
      </c>
      <c r="I406" s="58">
        <v>43325</v>
      </c>
      <c r="J406" s="58">
        <v>43385</v>
      </c>
      <c r="K406" s="58">
        <v>896542.15</v>
      </c>
      <c r="L406" s="58">
        <v>224133.69</v>
      </c>
      <c r="M406" s="58"/>
      <c r="N406" s="58"/>
      <c r="O406" s="58">
        <f t="shared" si="21"/>
        <v>1120675.8400000001</v>
      </c>
      <c r="P406" s="58">
        <f t="shared" si="20"/>
        <v>1120675.8400000001</v>
      </c>
    </row>
    <row r="407" spans="1:16" x14ac:dyDescent="0.25">
      <c r="A407" s="58">
        <v>2018</v>
      </c>
      <c r="B407" s="58"/>
      <c r="C407" s="58" t="s">
        <v>1348</v>
      </c>
      <c r="D407" s="58" t="s">
        <v>1349</v>
      </c>
      <c r="E407" s="58" t="s">
        <v>1350</v>
      </c>
      <c r="F407" s="58" t="s">
        <v>1351</v>
      </c>
      <c r="G407" s="58" t="s">
        <v>1351</v>
      </c>
      <c r="H407" s="58" t="s">
        <v>1352</v>
      </c>
      <c r="I407" s="58">
        <v>43327</v>
      </c>
      <c r="J407" s="58">
        <v>43402</v>
      </c>
      <c r="K407" s="58">
        <v>630912.1</v>
      </c>
      <c r="L407" s="58">
        <v>156150.74</v>
      </c>
      <c r="M407" s="58"/>
      <c r="N407" s="58"/>
      <c r="O407" s="58">
        <f t="shared" si="21"/>
        <v>787062.84</v>
      </c>
      <c r="P407" s="58">
        <f t="shared" si="20"/>
        <v>787062.84</v>
      </c>
    </row>
    <row r="408" spans="1:16" x14ac:dyDescent="0.25">
      <c r="A408" s="58">
        <v>2018</v>
      </c>
      <c r="B408" s="58"/>
      <c r="C408" s="58" t="s">
        <v>1353</v>
      </c>
      <c r="D408" s="58" t="s">
        <v>1354</v>
      </c>
      <c r="E408" s="58" t="s">
        <v>1355</v>
      </c>
      <c r="F408" s="58" t="s">
        <v>1356</v>
      </c>
      <c r="G408" s="58" t="s">
        <v>1356</v>
      </c>
      <c r="H408" s="58" t="s">
        <v>780</v>
      </c>
      <c r="I408" s="58">
        <v>43332</v>
      </c>
      <c r="J408" s="58">
        <v>43465</v>
      </c>
      <c r="K408" s="58">
        <v>3017210.22</v>
      </c>
      <c r="L408" s="58">
        <v>753490.36</v>
      </c>
      <c r="M408" s="58"/>
      <c r="N408" s="58"/>
      <c r="O408" s="58">
        <f t="shared" si="21"/>
        <v>3770700.58</v>
      </c>
      <c r="P408" s="58">
        <f t="shared" si="20"/>
        <v>3770700.58</v>
      </c>
    </row>
    <row r="409" spans="1:16" x14ac:dyDescent="0.25">
      <c r="A409" s="58">
        <v>2018</v>
      </c>
      <c r="B409" s="58"/>
      <c r="C409" s="58" t="s">
        <v>1357</v>
      </c>
      <c r="D409" s="58" t="s">
        <v>1358</v>
      </c>
      <c r="E409" s="58" t="s">
        <v>1359</v>
      </c>
      <c r="F409" s="58" t="s">
        <v>1360</v>
      </c>
      <c r="G409" s="58" t="s">
        <v>1360</v>
      </c>
      <c r="H409" s="58" t="s">
        <v>1361</v>
      </c>
      <c r="I409" s="58">
        <v>43332</v>
      </c>
      <c r="J409" s="58">
        <v>43465</v>
      </c>
      <c r="K409" s="58">
        <v>2860280.46</v>
      </c>
      <c r="L409" s="58">
        <v>715069.39</v>
      </c>
      <c r="M409" s="58"/>
      <c r="N409" s="58"/>
      <c r="O409" s="58">
        <f t="shared" si="21"/>
        <v>3575349.85</v>
      </c>
      <c r="P409" s="58">
        <f t="shared" si="20"/>
        <v>3575349.85</v>
      </c>
    </row>
    <row r="410" spans="1:16" x14ac:dyDescent="0.25">
      <c r="A410" s="58">
        <v>2018</v>
      </c>
      <c r="B410" s="58"/>
      <c r="C410" s="58" t="s">
        <v>1362</v>
      </c>
      <c r="D410" s="58" t="s">
        <v>1363</v>
      </c>
      <c r="E410" s="58" t="s">
        <v>1364</v>
      </c>
      <c r="F410" s="58" t="s">
        <v>1365</v>
      </c>
      <c r="G410" s="58" t="s">
        <v>1365</v>
      </c>
      <c r="H410" s="58" t="s">
        <v>1366</v>
      </c>
      <c r="I410" s="58">
        <v>43339</v>
      </c>
      <c r="J410" s="58">
        <v>43465</v>
      </c>
      <c r="K410" s="58">
        <v>14001355.74</v>
      </c>
      <c r="L410" s="58">
        <v>3194827.23</v>
      </c>
      <c r="M410" s="58"/>
      <c r="N410" s="58"/>
      <c r="O410" s="58">
        <f t="shared" si="21"/>
        <v>17196182.969999999</v>
      </c>
      <c r="P410" s="58">
        <f t="shared" si="20"/>
        <v>17196182.969999999</v>
      </c>
    </row>
    <row r="411" spans="1:16" x14ac:dyDescent="0.25">
      <c r="A411" s="58">
        <v>2018</v>
      </c>
      <c r="B411" s="58"/>
      <c r="C411" s="58" t="s">
        <v>1367</v>
      </c>
      <c r="D411" s="58" t="s">
        <v>1368</v>
      </c>
      <c r="E411" s="58" t="s">
        <v>1369</v>
      </c>
      <c r="F411" s="58" t="s">
        <v>1370</v>
      </c>
      <c r="G411" s="58" t="s">
        <v>1370</v>
      </c>
      <c r="H411" s="58" t="s">
        <v>933</v>
      </c>
      <c r="I411" s="58">
        <v>43339</v>
      </c>
      <c r="J411" s="58">
        <v>43465</v>
      </c>
      <c r="K411" s="58">
        <v>1687306.98</v>
      </c>
      <c r="L411" s="58">
        <v>163964.62</v>
      </c>
      <c r="M411" s="58"/>
      <c r="N411" s="58"/>
      <c r="O411" s="58">
        <f t="shared" si="21"/>
        <v>1851271.6</v>
      </c>
      <c r="P411" s="58">
        <f t="shared" si="20"/>
        <v>1851271.6</v>
      </c>
    </row>
    <row r="412" spans="1:16" x14ac:dyDescent="0.25">
      <c r="A412" s="58">
        <v>2018</v>
      </c>
      <c r="B412" s="58" t="s">
        <v>579</v>
      </c>
      <c r="C412" s="58" t="s">
        <v>1385</v>
      </c>
      <c r="D412" s="58" t="s">
        <v>1386</v>
      </c>
      <c r="E412" s="58" t="s">
        <v>1387</v>
      </c>
      <c r="F412" s="58" t="s">
        <v>583</v>
      </c>
      <c r="G412" s="58" t="s">
        <v>1388</v>
      </c>
      <c r="H412" s="58" t="s">
        <v>1389</v>
      </c>
      <c r="I412" s="58">
        <v>43346</v>
      </c>
      <c r="J412" s="58">
        <v>43465</v>
      </c>
      <c r="K412" s="58">
        <v>4587091.8899999997</v>
      </c>
      <c r="L412" s="58"/>
      <c r="M412" s="58">
        <v>-365409.65</v>
      </c>
      <c r="N412" s="58"/>
      <c r="O412" s="58">
        <f>+K412+L412+M412</f>
        <v>4221682.2399999993</v>
      </c>
      <c r="P412" s="58">
        <f>+K412+L412-M412+N412</f>
        <v>4952501.54</v>
      </c>
    </row>
    <row r="413" spans="1:16" x14ac:dyDescent="0.25">
      <c r="A413" s="58">
        <v>2018</v>
      </c>
      <c r="B413" s="58" t="s">
        <v>1024</v>
      </c>
      <c r="C413" s="58" t="s">
        <v>1390</v>
      </c>
      <c r="D413" s="58" t="s">
        <v>1391</v>
      </c>
      <c r="E413" s="58" t="s">
        <v>1392</v>
      </c>
      <c r="F413" s="58" t="s">
        <v>1393</v>
      </c>
      <c r="G413" s="58" t="s">
        <v>889</v>
      </c>
      <c r="H413" s="58" t="s">
        <v>1394</v>
      </c>
      <c r="I413" s="58">
        <v>43348</v>
      </c>
      <c r="J413" s="58">
        <v>43388</v>
      </c>
      <c r="K413" s="58">
        <v>4858770.99</v>
      </c>
      <c r="L413" s="58"/>
      <c r="M413" s="58">
        <v>-9598.24</v>
      </c>
      <c r="N413" s="58"/>
      <c r="O413" s="58">
        <f>+K413+L413+M413</f>
        <v>4849172.75</v>
      </c>
      <c r="P413" s="58">
        <f>+K413+L413-M413+N413</f>
        <v>4868369.2300000004</v>
      </c>
    </row>
    <row r="414" spans="1:16" x14ac:dyDescent="0.25">
      <c r="A414" s="58">
        <v>2018</v>
      </c>
      <c r="B414" s="58"/>
      <c r="C414" s="58" t="s">
        <v>1371</v>
      </c>
      <c r="D414" s="58" t="s">
        <v>1372</v>
      </c>
      <c r="E414" s="58" t="s">
        <v>1306</v>
      </c>
      <c r="F414" s="58" t="s">
        <v>1373</v>
      </c>
      <c r="G414" s="58" t="s">
        <v>1373</v>
      </c>
      <c r="H414" s="58" t="s">
        <v>1347</v>
      </c>
      <c r="I414" s="58">
        <v>43356</v>
      </c>
      <c r="J414" s="58">
        <v>43465</v>
      </c>
      <c r="K414" s="58">
        <v>8689908.5</v>
      </c>
      <c r="L414" s="58">
        <v>2166516.73</v>
      </c>
      <c r="M414" s="58"/>
      <c r="N414" s="58"/>
      <c r="O414" s="58">
        <f t="shared" si="21"/>
        <v>10856425.23</v>
      </c>
      <c r="P414" s="58">
        <f t="shared" si="20"/>
        <v>10856425.23</v>
      </c>
    </row>
    <row r="415" spans="1:16" ht="15.75" x14ac:dyDescent="0.25">
      <c r="A415" s="58">
        <v>2018</v>
      </c>
      <c r="B415" s="58"/>
      <c r="C415" s="58" t="s">
        <v>1374</v>
      </c>
      <c r="D415" s="58" t="s">
        <v>1375</v>
      </c>
      <c r="E415" s="58" t="s">
        <v>1376</v>
      </c>
      <c r="F415" s="58" t="s">
        <v>1377</v>
      </c>
      <c r="G415" s="58" t="s">
        <v>1377</v>
      </c>
      <c r="H415" s="58" t="s">
        <v>1378</v>
      </c>
      <c r="I415" s="58">
        <v>43356</v>
      </c>
      <c r="J415" s="58">
        <v>43465</v>
      </c>
      <c r="K415" s="58">
        <v>4007594.79</v>
      </c>
      <c r="L415" s="58">
        <v>953838.52</v>
      </c>
      <c r="M415" s="58"/>
      <c r="N415" s="58"/>
      <c r="O415" s="58">
        <f t="shared" si="21"/>
        <v>4961433.3100000005</v>
      </c>
      <c r="P415" s="58">
        <f t="shared" si="20"/>
        <v>4961433.3100000005</v>
      </c>
    </row>
    <row r="416" spans="1:16" x14ac:dyDescent="0.25">
      <c r="A416" s="58">
        <v>2018</v>
      </c>
      <c r="B416" s="58" t="s">
        <v>579</v>
      </c>
      <c r="C416" s="58"/>
      <c r="D416" s="58" t="s">
        <v>1379</v>
      </c>
      <c r="E416" s="58" t="s">
        <v>1380</v>
      </c>
      <c r="F416" s="58" t="s">
        <v>583</v>
      </c>
      <c r="G416" s="58" t="s">
        <v>1381</v>
      </c>
      <c r="H416" s="58" t="s">
        <v>1158</v>
      </c>
      <c r="I416" s="58">
        <v>43344</v>
      </c>
      <c r="J416" s="58">
        <v>43456</v>
      </c>
      <c r="K416" s="58">
        <v>21834686.73</v>
      </c>
      <c r="L416" s="58">
        <v>3056082.96</v>
      </c>
      <c r="M416" s="58"/>
      <c r="N416" s="58"/>
      <c r="O416" s="58">
        <f t="shared" ref="O416:O417" si="22">+K416+L416+M416</f>
        <v>24890769.690000001</v>
      </c>
      <c r="P416" s="58">
        <f t="shared" ref="P416:P417" si="23">+K416+L416-M416+N416</f>
        <v>24890769.690000001</v>
      </c>
    </row>
    <row r="417" spans="1:16" x14ac:dyDescent="0.25">
      <c r="A417" s="58">
        <v>2018</v>
      </c>
      <c r="B417" s="58" t="s">
        <v>579</v>
      </c>
      <c r="C417" s="58"/>
      <c r="D417" s="58" t="s">
        <v>1382</v>
      </c>
      <c r="E417" s="58"/>
      <c r="F417" s="58" t="s">
        <v>583</v>
      </c>
      <c r="G417" s="58" t="s">
        <v>1383</v>
      </c>
      <c r="H417" s="58" t="s">
        <v>1384</v>
      </c>
      <c r="I417" s="58">
        <v>43329</v>
      </c>
      <c r="J417" s="58">
        <v>43389</v>
      </c>
      <c r="K417" s="58">
        <v>442569.99</v>
      </c>
      <c r="L417" s="58"/>
      <c r="M417" s="58"/>
      <c r="N417" s="58"/>
      <c r="O417" s="58">
        <f t="shared" si="22"/>
        <v>442569.99</v>
      </c>
      <c r="P417" s="58">
        <f t="shared" si="23"/>
        <v>442569.99</v>
      </c>
    </row>
    <row r="431" spans="1:16" x14ac:dyDescent="0.25">
      <c r="F431" s="146"/>
    </row>
  </sheetData>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'V:\Gerencia de Administracion y Finanzas\OBRA CONTABILIDAD\[TRAMITE-ESTIMACIONES 2014-ABRIL.xls]CATALOGOS'!#REF!</xm:f>
          </x14:formula1>
          <xm:sqref>H248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dc:creator>
  <cp:lastModifiedBy>Araceli Rubí Frutos Castro</cp:lastModifiedBy>
  <dcterms:created xsi:type="dcterms:W3CDTF">2015-10-26T21:42:57Z</dcterms:created>
  <dcterms:modified xsi:type="dcterms:W3CDTF">2019-02-11T15:05:00Z</dcterms:modified>
</cp:coreProperties>
</file>